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4955" windowHeight="7680" activeTab="4"/>
  </bookViews>
  <sheets>
    <sheet name="BS-Assets" sheetId="1" r:id="rId1"/>
    <sheet name="BS-Liab" sheetId="5" r:id="rId2"/>
    <sheet name="Income Statement" sheetId="4" r:id="rId3"/>
    <sheet name="Changes in Equity" sheetId="6" r:id="rId4"/>
    <sheet name="Cash Flow " sheetId="7" r:id="rId5"/>
  </sheets>
  <definedNames>
    <definedName name="OLE_LINK15" localSheetId="2">'Income Statement'!#REF!</definedName>
    <definedName name="_xlnm.Print_Area" localSheetId="0">'BS-Assets'!$A$1:$C$32</definedName>
    <definedName name="_xlnm.Print_Area" localSheetId="1">'BS-Liab'!$A$1:$C$41</definedName>
    <definedName name="_xlnm.Print_Area" localSheetId="2">'Income Statement'!$A$1:$C$6</definedName>
    <definedName name="_xlnm.Print_Titles" localSheetId="0">'BS-Assets'!$1:$6</definedName>
  </definedNames>
  <calcPr calcId="125725"/>
</workbook>
</file>

<file path=xl/calcChain.xml><?xml version="1.0" encoding="utf-8"?>
<calcChain xmlns="http://schemas.openxmlformats.org/spreadsheetml/2006/main">
  <c r="E57" i="7"/>
  <c r="C57"/>
  <c r="C31" i="4"/>
  <c r="B31"/>
  <c r="C41" i="5"/>
  <c r="B41"/>
  <c r="C30"/>
  <c r="B30"/>
  <c r="C26"/>
  <c r="B26"/>
  <c r="C14"/>
  <c r="C19" s="1"/>
  <c r="C28" s="1"/>
  <c r="B14"/>
  <c r="B19" s="1"/>
  <c r="C30" i="1"/>
  <c r="B30"/>
  <c r="C13"/>
  <c r="B13"/>
  <c r="B18" s="1"/>
  <c r="C9" i="4"/>
  <c r="C5"/>
  <c r="B5"/>
  <c r="C5" i="5"/>
  <c r="E49" i="7"/>
  <c r="C49"/>
  <c r="E28"/>
  <c r="C28"/>
  <c r="J29" i="6"/>
  <c r="I29"/>
  <c r="H29"/>
  <c r="G29"/>
  <c r="F29"/>
  <c r="E29"/>
  <c r="C29"/>
  <c r="B29"/>
  <c r="F19"/>
  <c r="E19"/>
  <c r="C19"/>
  <c r="B19"/>
  <c r="B12" i="4"/>
  <c r="B5" i="5"/>
  <c r="C18" i="1"/>
  <c r="C12" i="4"/>
  <c r="B9"/>
  <c r="B14" l="1"/>
  <c r="C14"/>
  <c r="B28" i="5"/>
  <c r="C31" i="1"/>
  <c r="B31"/>
  <c r="B20" i="4" l="1"/>
  <c r="C20"/>
  <c r="C24" l="1"/>
  <c r="C29" s="1"/>
  <c r="C35" s="1"/>
  <c r="C39" s="1"/>
  <c r="B24"/>
  <c r="B29" s="1"/>
  <c r="B35" s="1"/>
  <c r="B39" s="1"/>
  <c r="C35" i="7"/>
  <c r="E35"/>
</calcChain>
</file>

<file path=xl/sharedStrings.xml><?xml version="1.0" encoding="utf-8"?>
<sst xmlns="http://schemas.openxmlformats.org/spreadsheetml/2006/main" count="194" uniqueCount="155">
  <si>
    <t>ASSETS</t>
  </si>
  <si>
    <t>Current Assets:</t>
  </si>
  <si>
    <t>Deferred tax assets</t>
  </si>
  <si>
    <t>Other current assets</t>
  </si>
  <si>
    <t>Total current assets</t>
  </si>
  <si>
    <t>Non-current assets:</t>
  </si>
  <si>
    <t>Other non-current assets</t>
  </si>
  <si>
    <t>LIABILITIES</t>
  </si>
  <si>
    <t>Current Liabilities:</t>
  </si>
  <si>
    <t>Total current liabilities</t>
  </si>
  <si>
    <t>Non-current liabilities:</t>
  </si>
  <si>
    <t>Total non-current liabilities</t>
  </si>
  <si>
    <t>Total liabilities</t>
  </si>
  <si>
    <t xml:space="preserve"> </t>
  </si>
  <si>
    <t>Cost of sales (-)</t>
  </si>
  <si>
    <t>Total costs</t>
  </si>
  <si>
    <t>Gross profit</t>
  </si>
  <si>
    <t>Other current liabilities</t>
  </si>
  <si>
    <t>Trade payables</t>
  </si>
  <si>
    <t>Trade receivables</t>
  </si>
  <si>
    <t>Inventories</t>
  </si>
  <si>
    <t>Intangible assets</t>
  </si>
  <si>
    <t>Cash and cash equivalents</t>
  </si>
  <si>
    <t>Financial liabilities</t>
  </si>
  <si>
    <t>Provisions for employee benefits</t>
  </si>
  <si>
    <t>Paid-in share capital</t>
  </si>
  <si>
    <t>Adjustment to share capital</t>
  </si>
  <si>
    <t>Restricted reserves</t>
  </si>
  <si>
    <t>Revenue</t>
  </si>
  <si>
    <t>Total revenue</t>
  </si>
  <si>
    <t>Marketing, selling and distribution expenses (-)</t>
  </si>
  <si>
    <t>General administrative expenses (-)</t>
  </si>
  <si>
    <t>Equity holders of the parent</t>
  </si>
  <si>
    <t>Total non-current assets</t>
  </si>
  <si>
    <t>Other payables</t>
  </si>
  <si>
    <t>Financial income</t>
  </si>
  <si>
    <t>Investment properties</t>
  </si>
  <si>
    <t>Non-controlling interest</t>
  </si>
  <si>
    <t>CONSOLIDATED BALANCE SHEETS</t>
  </si>
  <si>
    <t>CONSOLIDATED STATEMENTS OF INCOME</t>
  </si>
  <si>
    <t>YAPI KREDİ KORAY GAYRIMENKUL YATIRIM ORTAKLIĞI  A.Ş.</t>
  </si>
  <si>
    <t>TL</t>
  </si>
  <si>
    <t xml:space="preserve">TL </t>
  </si>
  <si>
    <t>Other Trade receivables</t>
  </si>
  <si>
    <t>Receivables from related parties</t>
  </si>
  <si>
    <t>Tangible  assets</t>
  </si>
  <si>
    <t>Payables to related parties</t>
  </si>
  <si>
    <t>Other Trade payables</t>
  </si>
  <si>
    <t>Prior years' profit/loss</t>
  </si>
  <si>
    <t>Profit/Loss for the period</t>
  </si>
  <si>
    <t>CONSOLIDATED STATEMENTS OF CHANGES IN EQUITY</t>
  </si>
  <si>
    <t>Paid in share capital</t>
  </si>
  <si>
    <t>Legal Reserves</t>
  </si>
  <si>
    <t>Prior years' loss</t>
  </si>
  <si>
    <t>Loss for the period</t>
  </si>
  <si>
    <t>Total Equity</t>
  </si>
  <si>
    <t>(Amounts expressed of Turkish Lira (TL) unless otherwise indicated)</t>
  </si>
  <si>
    <t>Transfers</t>
  </si>
  <si>
    <t>Dividens Paid</t>
  </si>
  <si>
    <t xml:space="preserve">Total comprehensive outcome </t>
  </si>
  <si>
    <t xml:space="preserve">CONSOLIDATED CASH FLOW STATEMENTS </t>
  </si>
  <si>
    <t>Adjustments to reconcile net cash generated:</t>
  </si>
  <si>
    <t>Interest expense</t>
  </si>
  <si>
    <t>Provision for VAT receivables value adjustment</t>
  </si>
  <si>
    <t>Unrealized foreign exchange losses</t>
  </si>
  <si>
    <t>Employee benefits increase/decrease</t>
  </si>
  <si>
    <t>Depreciation and amortisation</t>
  </si>
  <si>
    <t>Provision for  doubtful receivables</t>
  </si>
  <si>
    <t>Net cash used in operating activities ,before changes in operating assets and liabilities</t>
  </si>
  <si>
    <t>Trade receivables changes</t>
  </si>
  <si>
    <t>Inventory changes</t>
  </si>
  <si>
    <t>Cash flows from operating activities</t>
  </si>
  <si>
    <t>Investing Activities:</t>
  </si>
  <si>
    <t>Purchase of tangible &amp; intangible assets</t>
  </si>
  <si>
    <t>Cash from sale of  investment properties</t>
  </si>
  <si>
    <t>Financing Activities:</t>
  </si>
  <si>
    <t>Minority interest</t>
  </si>
  <si>
    <t>Interest rate payments</t>
  </si>
  <si>
    <t>Credit payments</t>
  </si>
  <si>
    <t>Credit borrowings</t>
  </si>
  <si>
    <t>Cash flows from investing activities</t>
  </si>
  <si>
    <t>Cash flows from financing activities</t>
  </si>
  <si>
    <t>Cash and cash equivalents at the begining of the year</t>
  </si>
  <si>
    <t>Net increase/decrease in cash and cash equivalents</t>
  </si>
  <si>
    <t>Cash and cash equivalents at the end  of the year</t>
  </si>
  <si>
    <t>AT 31 DECEMBER  2013 AND 31 DECEMBER 2012</t>
  </si>
  <si>
    <t xml:space="preserve">CONSOLIDATED BALANCE SHEETS </t>
  </si>
  <si>
    <t>AUDITED</t>
  </si>
  <si>
    <t>Financial Investments</t>
  </si>
  <si>
    <t>Prepaid Expenses</t>
  </si>
  <si>
    <t>Profit tax liability</t>
  </si>
  <si>
    <t>Deferred income</t>
  </si>
  <si>
    <t>Short-term provisions</t>
  </si>
  <si>
    <t>Other long-term provisions</t>
  </si>
  <si>
    <t>The parent company's equity</t>
  </si>
  <si>
    <t>Other Gains/Losses</t>
  </si>
  <si>
    <t>Equity</t>
  </si>
  <si>
    <t>Total Resources</t>
  </si>
  <si>
    <t>Total Assets</t>
  </si>
  <si>
    <t>FOR THE YEARS ENDED 31 DECEMBER 2013 AND 2012</t>
  </si>
  <si>
    <t>Other income from operation</t>
  </si>
  <si>
    <t>Other expenses from operation (-)</t>
  </si>
  <si>
    <t>Operating profit/loss</t>
  </si>
  <si>
    <t>Income from investment activities</t>
  </si>
  <si>
    <t>Profit/Loss before financing costs</t>
  </si>
  <si>
    <t>Financial expenses (-)</t>
  </si>
  <si>
    <t>Pre-tax loss from continuing operations</t>
  </si>
  <si>
    <t>Tax expense from continuing operations</t>
  </si>
  <si>
    <t>Tax expense for the period</t>
  </si>
  <si>
    <t>Deferred tax income / expense</t>
  </si>
  <si>
    <t>Profit/Loss from continuing operations</t>
  </si>
  <si>
    <t>Profit/Loss from discontinued operations</t>
  </si>
  <si>
    <t>Allocation of loss for the period</t>
  </si>
  <si>
    <t>Parent  interest</t>
  </si>
  <si>
    <t>Loss per share</t>
  </si>
  <si>
    <t>Loss per share from continuing operations</t>
  </si>
  <si>
    <t>(0.4945)</t>
  </si>
  <si>
    <t>(0.1767)</t>
  </si>
  <si>
    <t>(0.0005)</t>
  </si>
  <si>
    <t>Other comprehensive income</t>
  </si>
  <si>
    <t>Things to reclassification in profit or loss</t>
  </si>
  <si>
    <t>Defined benefit plan gains/losses on remeasurement</t>
  </si>
  <si>
    <t>Deferred tax effect</t>
  </si>
  <si>
    <t>Transfers to non-controlling interest</t>
  </si>
  <si>
    <t>Total comprehensive loss</t>
  </si>
  <si>
    <t>Distribution of comprehensive income /loss</t>
  </si>
  <si>
    <r>
      <rPr>
        <b/>
        <sz val="10"/>
        <rFont val="Calibri"/>
        <family val="2"/>
        <charset val="162"/>
        <scheme val="minor"/>
      </rPr>
      <t>1</t>
    </r>
    <r>
      <rPr>
        <b/>
        <vertAlign val="superscript"/>
        <sz val="10"/>
        <rFont val="Calibri"/>
        <family val="2"/>
        <charset val="162"/>
        <scheme val="minor"/>
      </rPr>
      <t xml:space="preserve">st </t>
    </r>
    <r>
      <rPr>
        <b/>
        <sz val="10"/>
        <rFont val="Calibri"/>
        <family val="2"/>
        <charset val="162"/>
        <scheme val="minor"/>
      </rPr>
      <t>January 2013</t>
    </r>
  </si>
  <si>
    <r>
      <rPr>
        <b/>
        <sz val="10"/>
        <rFont val="Calibri"/>
        <family val="2"/>
        <charset val="162"/>
        <scheme val="minor"/>
      </rPr>
      <t>31</t>
    </r>
    <r>
      <rPr>
        <b/>
        <vertAlign val="superscript"/>
        <sz val="10"/>
        <rFont val="Calibri"/>
        <family val="2"/>
        <charset val="162"/>
        <scheme val="minor"/>
      </rPr>
      <t xml:space="preserve">st </t>
    </r>
    <r>
      <rPr>
        <b/>
        <sz val="10"/>
        <rFont val="Calibri"/>
        <family val="2"/>
        <charset val="162"/>
        <scheme val="minor"/>
      </rPr>
      <t>December 2013</t>
    </r>
  </si>
  <si>
    <r>
      <rPr>
        <b/>
        <sz val="10"/>
        <rFont val="Calibri"/>
        <family val="2"/>
        <charset val="162"/>
        <scheme val="minor"/>
      </rPr>
      <t>1</t>
    </r>
    <r>
      <rPr>
        <b/>
        <vertAlign val="superscript"/>
        <sz val="10"/>
        <rFont val="Calibri"/>
        <family val="2"/>
        <charset val="162"/>
        <scheme val="minor"/>
      </rPr>
      <t xml:space="preserve">st </t>
    </r>
    <r>
      <rPr>
        <b/>
        <sz val="10"/>
        <rFont val="Calibri"/>
        <family val="2"/>
        <charset val="162"/>
        <scheme val="minor"/>
      </rPr>
      <t>January 2012</t>
    </r>
  </si>
  <si>
    <r>
      <rPr>
        <b/>
        <sz val="10"/>
        <rFont val="Calibri"/>
        <family val="2"/>
        <charset val="162"/>
        <scheme val="minor"/>
      </rPr>
      <t>31</t>
    </r>
    <r>
      <rPr>
        <b/>
        <vertAlign val="superscript"/>
        <sz val="10"/>
        <rFont val="Calibri"/>
        <family val="2"/>
        <charset val="162"/>
        <scheme val="minor"/>
      </rPr>
      <t xml:space="preserve">st </t>
    </r>
    <r>
      <rPr>
        <b/>
        <sz val="10"/>
        <rFont val="Calibri"/>
        <family val="2"/>
        <charset val="162"/>
        <scheme val="minor"/>
      </rPr>
      <t>December 2012</t>
    </r>
  </si>
  <si>
    <t>Things to reclassification in other accumulated comprehensive profit or loss</t>
  </si>
  <si>
    <t>Actuarial gains (Notes 17 and 21)</t>
  </si>
  <si>
    <t>Net Profit/Loss for the period</t>
  </si>
  <si>
    <r>
      <t>31</t>
    </r>
    <r>
      <rPr>
        <b/>
        <vertAlign val="superscript"/>
        <sz val="10"/>
        <rFont val="Calibri"/>
        <family val="2"/>
        <charset val="162"/>
        <scheme val="minor"/>
      </rPr>
      <t>st</t>
    </r>
    <r>
      <rPr>
        <b/>
        <sz val="10"/>
        <rFont val="Calibri"/>
        <family val="2"/>
        <charset val="162"/>
        <scheme val="minor"/>
      </rPr>
      <t xml:space="preserve"> December 2013</t>
    </r>
  </si>
  <si>
    <r>
      <t>31</t>
    </r>
    <r>
      <rPr>
        <b/>
        <vertAlign val="superscript"/>
        <sz val="10"/>
        <rFont val="Calibri"/>
        <family val="2"/>
        <charset val="162"/>
        <scheme val="minor"/>
      </rPr>
      <t>st</t>
    </r>
    <r>
      <rPr>
        <b/>
        <sz val="10"/>
        <rFont val="Calibri"/>
        <family val="2"/>
        <charset val="162"/>
        <scheme val="minor"/>
      </rPr>
      <t xml:space="preserve"> December 2012</t>
    </r>
  </si>
  <si>
    <t>Cash Flow from Operating Activities:</t>
  </si>
  <si>
    <t xml:space="preserve">Profit/Loss for the period </t>
  </si>
  <si>
    <t xml:space="preserve">Reversal of impairment adjustments </t>
  </si>
  <si>
    <t>Provision for İst.-İst.  project commitment</t>
  </si>
  <si>
    <t>Interest gain</t>
  </si>
  <si>
    <t>Adjustment of tax gain/loss</t>
  </si>
  <si>
    <t>Gain on investment in  properties</t>
  </si>
  <si>
    <t>Profit from the sale of invesment  property</t>
  </si>
  <si>
    <t xml:space="preserve">Losss of tangible assets sale </t>
  </si>
  <si>
    <t>İstnabul-İstanbul phase three and Hoşdere projects' expenses</t>
  </si>
  <si>
    <t>Changes of other receivables</t>
  </si>
  <si>
    <t>Changes of trade payables</t>
  </si>
  <si>
    <t>Changes of other payables</t>
  </si>
  <si>
    <t>Provision for litigation paid</t>
  </si>
  <si>
    <t>Tax payments</t>
  </si>
  <si>
    <t>Severance payment</t>
  </si>
  <si>
    <t>Interest received</t>
  </si>
  <si>
    <t>Net cash used in operating activities</t>
  </si>
  <si>
    <t>Forward/Blocked deposit</t>
  </si>
  <si>
    <t xml:space="preserve">Divident payments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</si>
</sst>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[$-409]d/mmm/yy;@"/>
    <numFmt numFmtId="166" formatCode="_(* #,##0_);_(* \(#,##0\);_(* &quot;-&quot;??_);_(@_)"/>
    <numFmt numFmtId="167" formatCode="#,##0_ ;\-#,##0\ "/>
  </numFmts>
  <fonts count="12">
    <font>
      <sz val="10"/>
      <name val="Arial"/>
    </font>
    <font>
      <sz val="8"/>
      <name val="Arial"/>
      <family val="2"/>
      <charset val="162"/>
    </font>
    <font>
      <sz val="10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sz val="10"/>
      <color indexed="63"/>
      <name val="Calibri"/>
      <family val="2"/>
      <charset val="162"/>
      <scheme val="minor"/>
    </font>
    <font>
      <b/>
      <u/>
      <sz val="10"/>
      <name val="Calibri"/>
      <family val="2"/>
      <charset val="162"/>
      <scheme val="minor"/>
    </font>
    <font>
      <b/>
      <vertAlign val="superscript"/>
      <sz val="10"/>
      <name val="Calibri"/>
      <family val="2"/>
      <charset val="162"/>
      <scheme val="minor"/>
    </font>
    <font>
      <b/>
      <sz val="10"/>
      <color rgb="FF333333"/>
      <name val="Calibri"/>
      <family val="2"/>
      <charset val="162"/>
      <scheme val="minor"/>
    </font>
    <font>
      <sz val="10"/>
      <color rgb="FF222222"/>
      <name val="Calibri"/>
      <family val="2"/>
      <charset val="162"/>
      <scheme val="minor"/>
    </font>
    <font>
      <b/>
      <sz val="10"/>
      <color rgb="FF222222"/>
      <name val="Calibri"/>
      <family val="2"/>
      <charset val="162"/>
      <scheme val="minor"/>
    </font>
    <font>
      <sz val="10"/>
      <color rgb="FFC00000"/>
      <name val="Calibri"/>
      <family val="2"/>
      <charset val="162"/>
      <scheme val="minor"/>
    </font>
    <font>
      <b/>
      <sz val="11"/>
      <color rgb="FF222222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3" fontId="2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Alignment="1">
      <alignment horizontal="right"/>
    </xf>
    <xf numFmtId="0" fontId="4" fillId="0" borderId="0" xfId="0" applyFont="1"/>
    <xf numFmtId="4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1" xfId="0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3" fillId="0" borderId="2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2" fillId="0" borderId="2" xfId="0" applyFont="1" applyBorder="1"/>
    <xf numFmtId="0" fontId="2" fillId="0" borderId="0" xfId="0" applyFont="1" applyAlignment="1">
      <alignment horizontal="center" vertical="distributed"/>
    </xf>
    <xf numFmtId="0" fontId="6" fillId="0" borderId="2" xfId="0" applyFont="1" applyBorder="1"/>
    <xf numFmtId="167" fontId="3" fillId="0" borderId="2" xfId="0" applyNumberFormat="1" applyFont="1" applyBorder="1"/>
    <xf numFmtId="166" fontId="3" fillId="0" borderId="2" xfId="0" applyNumberFormat="1" applyFont="1" applyBorder="1" applyAlignment="1">
      <alignment horizontal="left"/>
    </xf>
    <xf numFmtId="166" fontId="3" fillId="0" borderId="2" xfId="0" applyNumberFormat="1" applyFont="1" applyBorder="1"/>
    <xf numFmtId="167" fontId="2" fillId="0" borderId="0" xfId="0" applyNumberFormat="1" applyFont="1"/>
    <xf numFmtId="166" fontId="2" fillId="0" borderId="0" xfId="0" applyNumberFormat="1" applyFont="1"/>
    <xf numFmtId="3" fontId="2" fillId="0" borderId="0" xfId="0" applyNumberFormat="1" applyFont="1"/>
    <xf numFmtId="0" fontId="7" fillId="0" borderId="2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 vertical="distributed"/>
    </xf>
    <xf numFmtId="0" fontId="3" fillId="0" borderId="2" xfId="0" applyFont="1" applyFill="1" applyBorder="1" applyAlignment="1">
      <alignment horizontal="center" vertical="distributed"/>
    </xf>
    <xf numFmtId="0" fontId="3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/>
    </xf>
    <xf numFmtId="167" fontId="3" fillId="0" borderId="2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2" xfId="0" applyFont="1" applyBorder="1"/>
    <xf numFmtId="0" fontId="2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distributed"/>
    </xf>
    <xf numFmtId="0" fontId="9" fillId="0" borderId="2" xfId="0" applyFont="1" applyBorder="1" applyAlignment="1">
      <alignment horizontal="center" vertical="justify"/>
    </xf>
    <xf numFmtId="0" fontId="3" fillId="0" borderId="0" xfId="0" applyFont="1" applyAlignment="1">
      <alignment horizontal="center"/>
    </xf>
    <xf numFmtId="166" fontId="10" fillId="0" borderId="0" xfId="0" applyNumberFormat="1" applyFont="1"/>
    <xf numFmtId="167" fontId="10" fillId="0" borderId="0" xfId="0" applyNumberFormat="1" applyFont="1"/>
    <xf numFmtId="0" fontId="11" fillId="0" borderId="2" xfId="0" applyFont="1" applyBorder="1"/>
    <xf numFmtId="0" fontId="2" fillId="0" borderId="0" xfId="0" applyFont="1" applyBorder="1"/>
    <xf numFmtId="167" fontId="3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6"/>
  <sheetViews>
    <sheetView showGridLines="0" workbookViewId="0">
      <selection activeCell="B4" sqref="B4:C4"/>
    </sheetView>
  </sheetViews>
  <sheetFormatPr defaultRowHeight="12.75"/>
  <cols>
    <col min="1" max="1" width="35.85546875" style="1" bestFit="1" customWidth="1"/>
    <col min="2" max="3" width="12.85546875" style="2" customWidth="1"/>
    <col min="4" max="4" width="9.85546875" bestFit="1" customWidth="1"/>
    <col min="5" max="16384" width="9.140625" style="3"/>
  </cols>
  <sheetData>
    <row r="1" spans="1:4">
      <c r="A1" s="11" t="s">
        <v>40</v>
      </c>
    </row>
    <row r="2" spans="1:4">
      <c r="A2" s="7" t="s">
        <v>86</v>
      </c>
      <c r="C2" s="8"/>
    </row>
    <row r="3" spans="1:4">
      <c r="A3" s="7" t="s">
        <v>85</v>
      </c>
    </row>
    <row r="4" spans="1:4">
      <c r="B4" s="8" t="s">
        <v>87</v>
      </c>
      <c r="C4" s="8" t="s">
        <v>87</v>
      </c>
    </row>
    <row r="5" spans="1:4">
      <c r="B5" s="9">
        <v>41639</v>
      </c>
      <c r="C5" s="9">
        <v>41274</v>
      </c>
    </row>
    <row r="6" spans="1:4">
      <c r="A6" s="4"/>
      <c r="B6" s="10" t="s">
        <v>41</v>
      </c>
      <c r="C6" s="10" t="s">
        <v>42</v>
      </c>
    </row>
    <row r="7" spans="1:4">
      <c r="A7" s="11" t="s">
        <v>0</v>
      </c>
    </row>
    <row r="8" spans="1:4" ht="5.0999999999999996" customHeight="1"/>
    <row r="9" spans="1:4">
      <c r="A9" s="11" t="s">
        <v>1</v>
      </c>
      <c r="C9" s="3"/>
    </row>
    <row r="10" spans="1:4">
      <c r="A10" s="1" t="s">
        <v>22</v>
      </c>
      <c r="B10" s="6">
        <v>96849</v>
      </c>
      <c r="C10" s="6">
        <v>173096</v>
      </c>
    </row>
    <row r="11" spans="1:4">
      <c r="A11" s="1" t="s">
        <v>19</v>
      </c>
      <c r="B11" s="6"/>
      <c r="C11" s="6"/>
    </row>
    <row r="12" spans="1:4">
      <c r="A12" s="1" t="s">
        <v>44</v>
      </c>
      <c r="B12" s="6">
        <v>416742</v>
      </c>
      <c r="C12" s="6">
        <v>302913</v>
      </c>
      <c r="D12" s="3"/>
    </row>
    <row r="13" spans="1:4">
      <c r="A13" s="1" t="s">
        <v>43</v>
      </c>
      <c r="B13" s="6">
        <f>4078551+326889</f>
        <v>4405440</v>
      </c>
      <c r="C13" s="6">
        <f>2874809+391045</f>
        <v>3265854</v>
      </c>
      <c r="D13" s="3"/>
    </row>
    <row r="14" spans="1:4">
      <c r="A14" s="1" t="s">
        <v>20</v>
      </c>
      <c r="B14" s="6">
        <v>61304128</v>
      </c>
      <c r="C14" s="6">
        <v>65663339</v>
      </c>
    </row>
    <row r="15" spans="1:4">
      <c r="A15" s="1" t="s">
        <v>88</v>
      </c>
      <c r="B15" s="6">
        <v>10938434</v>
      </c>
      <c r="C15" s="6">
        <v>0</v>
      </c>
    </row>
    <row r="16" spans="1:4">
      <c r="A16" s="1" t="s">
        <v>89</v>
      </c>
      <c r="B16" s="6">
        <v>388762</v>
      </c>
      <c r="C16" s="6">
        <v>350539</v>
      </c>
    </row>
    <row r="17" spans="1:3">
      <c r="A17" s="4" t="s">
        <v>3</v>
      </c>
      <c r="B17" s="12">
        <v>1560690</v>
      </c>
      <c r="C17" s="12">
        <v>1676609</v>
      </c>
    </row>
    <row r="18" spans="1:3">
      <c r="A18" s="29" t="s">
        <v>4</v>
      </c>
      <c r="B18" s="30">
        <f>SUM(B10:B17)</f>
        <v>79111045</v>
      </c>
      <c r="C18" s="30">
        <f>SUM(C10:C17)</f>
        <v>71432350</v>
      </c>
    </row>
    <row r="19" spans="1:3" ht="5.0999999999999996" customHeight="1"/>
    <row r="20" spans="1:3">
      <c r="A20" s="11" t="s">
        <v>5</v>
      </c>
    </row>
    <row r="21" spans="1:3">
      <c r="A21" s="1" t="s">
        <v>19</v>
      </c>
      <c r="B21" s="6"/>
      <c r="C21" s="6"/>
    </row>
    <row r="22" spans="1:3">
      <c r="A22" s="1" t="s">
        <v>44</v>
      </c>
      <c r="B22" s="6"/>
      <c r="C22" s="6"/>
    </row>
    <row r="23" spans="1:3">
      <c r="A23" s="1" t="s">
        <v>43</v>
      </c>
      <c r="B23" s="6">
        <v>6728</v>
      </c>
      <c r="C23" s="6">
        <v>6624</v>
      </c>
    </row>
    <row r="24" spans="1:3">
      <c r="A24" s="1" t="s">
        <v>36</v>
      </c>
      <c r="B24" s="6">
        <v>31177410</v>
      </c>
      <c r="C24" s="6">
        <v>21999227</v>
      </c>
    </row>
    <row r="25" spans="1:3">
      <c r="A25" s="1" t="s">
        <v>45</v>
      </c>
      <c r="B25" s="6">
        <v>1728852</v>
      </c>
      <c r="C25" s="6">
        <v>1761405</v>
      </c>
    </row>
    <row r="26" spans="1:3">
      <c r="A26" s="1" t="s">
        <v>21</v>
      </c>
      <c r="B26" s="6">
        <v>106999</v>
      </c>
      <c r="C26" s="6">
        <v>88283</v>
      </c>
    </row>
    <row r="27" spans="1:3">
      <c r="A27" s="1" t="s">
        <v>89</v>
      </c>
      <c r="B27" s="6">
        <v>23262</v>
      </c>
      <c r="C27" s="6">
        <v>0</v>
      </c>
    </row>
    <row r="28" spans="1:3">
      <c r="A28" s="1" t="s">
        <v>2</v>
      </c>
      <c r="B28" s="6">
        <v>19585</v>
      </c>
      <c r="C28" s="6">
        <v>20114</v>
      </c>
    </row>
    <row r="29" spans="1:3">
      <c r="A29" s="13" t="s">
        <v>6</v>
      </c>
      <c r="B29" s="6">
        <v>10258355</v>
      </c>
      <c r="C29" s="6">
        <v>8571907</v>
      </c>
    </row>
    <row r="30" spans="1:3">
      <c r="A30" s="31" t="s">
        <v>33</v>
      </c>
      <c r="B30" s="32">
        <f>SUM(B21:B29)</f>
        <v>43321191</v>
      </c>
      <c r="C30" s="32">
        <f>SUM(C21:C29)</f>
        <v>32447560</v>
      </c>
    </row>
    <row r="31" spans="1:3">
      <c r="A31" s="29" t="s">
        <v>98</v>
      </c>
      <c r="B31" s="30">
        <f>B18+B30</f>
        <v>122432236</v>
      </c>
      <c r="C31" s="30">
        <f>C18+C30</f>
        <v>103879910</v>
      </c>
    </row>
    <row r="33" spans="1:3">
      <c r="B33" s="6"/>
      <c r="C33" s="6"/>
    </row>
    <row r="34" spans="1:3">
      <c r="A34" s="19"/>
      <c r="B34" s="6"/>
      <c r="C34" s="6"/>
    </row>
    <row r="35" spans="1:3">
      <c r="A35" s="7"/>
      <c r="B35" s="6"/>
      <c r="C35" s="6"/>
    </row>
    <row r="36" spans="1:3">
      <c r="A36" s="3"/>
      <c r="B36" s="18"/>
      <c r="C36" s="18"/>
    </row>
    <row r="37" spans="1:3">
      <c r="A37" s="3"/>
      <c r="B37" s="18"/>
      <c r="C37" s="18"/>
    </row>
    <row r="38" spans="1:3">
      <c r="A38" s="3"/>
      <c r="B38" s="18"/>
      <c r="C38" s="18"/>
    </row>
    <row r="39" spans="1:3">
      <c r="A39" s="3"/>
      <c r="B39" s="18"/>
      <c r="C39" s="18"/>
    </row>
    <row r="40" spans="1:3">
      <c r="A40" s="3"/>
      <c r="B40" s="6"/>
      <c r="C40" s="6"/>
    </row>
    <row r="41" spans="1:3">
      <c r="A41" s="3"/>
      <c r="B41" s="20"/>
      <c r="C41" s="20"/>
    </row>
    <row r="42" spans="1:3">
      <c r="A42" s="3"/>
      <c r="B42" s="18"/>
      <c r="C42" s="18"/>
    </row>
    <row r="43" spans="1:3">
      <c r="A43" s="3"/>
      <c r="B43" s="18"/>
      <c r="C43" s="18"/>
    </row>
    <row r="44" spans="1:3">
      <c r="B44" s="6"/>
      <c r="C44" s="6"/>
    </row>
    <row r="45" spans="1:3">
      <c r="B45" s="6"/>
      <c r="C45" s="6"/>
    </row>
    <row r="46" spans="1:3">
      <c r="B46" s="6"/>
      <c r="C46" s="6"/>
    </row>
    <row r="47" spans="1:3">
      <c r="B47" s="6"/>
      <c r="C47" s="6"/>
    </row>
    <row r="48" spans="1:3">
      <c r="B48" s="6"/>
      <c r="C48" s="6"/>
    </row>
    <row r="49" spans="2:3">
      <c r="B49" s="6"/>
      <c r="C49" s="6"/>
    </row>
    <row r="50" spans="2:3">
      <c r="B50" s="6"/>
      <c r="C50" s="6"/>
    </row>
    <row r="51" spans="2:3">
      <c r="B51" s="6"/>
      <c r="C51" s="6"/>
    </row>
    <row r="52" spans="2:3">
      <c r="B52" s="6"/>
      <c r="C52" s="6"/>
    </row>
    <row r="53" spans="2:3">
      <c r="B53" s="6"/>
      <c r="C53" s="6"/>
    </row>
    <row r="54" spans="2:3">
      <c r="B54" s="6"/>
      <c r="C54" s="6"/>
    </row>
    <row r="55" spans="2:3">
      <c r="B55" s="6"/>
      <c r="C55" s="6"/>
    </row>
    <row r="56" spans="2:3">
      <c r="B56" s="6"/>
      <c r="C56" s="6"/>
    </row>
    <row r="57" spans="2:3">
      <c r="B57" s="6"/>
      <c r="C57" s="6"/>
    </row>
    <row r="58" spans="2:3">
      <c r="B58" s="6"/>
      <c r="C58" s="6"/>
    </row>
    <row r="59" spans="2:3">
      <c r="B59" s="6"/>
      <c r="C59" s="6"/>
    </row>
    <row r="60" spans="2:3">
      <c r="B60" s="6"/>
      <c r="C60" s="6"/>
    </row>
    <row r="61" spans="2:3">
      <c r="B61" s="6"/>
      <c r="C61" s="6"/>
    </row>
    <row r="62" spans="2:3">
      <c r="B62" s="6"/>
      <c r="C62" s="6"/>
    </row>
    <row r="63" spans="2:3">
      <c r="B63" s="6"/>
      <c r="C63" s="6"/>
    </row>
    <row r="64" spans="2:3">
      <c r="B64" s="6"/>
      <c r="C64" s="6"/>
    </row>
    <row r="65" spans="2:3">
      <c r="B65" s="6"/>
      <c r="C65" s="6"/>
    </row>
    <row r="66" spans="2:3">
      <c r="B66" s="6"/>
      <c r="C66" s="6"/>
    </row>
  </sheetData>
  <phoneticPr fontId="1" type="noConversion"/>
  <printOptions horizontalCentered="1"/>
  <pageMargins left="0" right="0" top="0.98425196850393704" bottom="0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5"/>
  <sheetViews>
    <sheetView showGridLines="0" workbookViewId="0">
      <selection activeCell="B4" sqref="B4"/>
    </sheetView>
  </sheetViews>
  <sheetFormatPr defaultRowHeight="12.75"/>
  <cols>
    <col min="1" max="1" width="35.85546875" style="1" bestFit="1" customWidth="1"/>
    <col min="2" max="3" width="14.140625" style="2" bestFit="1" customWidth="1"/>
    <col min="4" max="4" width="12.85546875" customWidth="1"/>
    <col min="5" max="16384" width="9.140625" style="3"/>
  </cols>
  <sheetData>
    <row r="1" spans="1:4">
      <c r="A1" s="11" t="s">
        <v>40</v>
      </c>
    </row>
    <row r="2" spans="1:4">
      <c r="A2" s="7" t="s">
        <v>38</v>
      </c>
      <c r="C2" s="8"/>
    </row>
    <row r="3" spans="1:4">
      <c r="A3" s="7" t="s">
        <v>85</v>
      </c>
    </row>
    <row r="4" spans="1:4">
      <c r="B4" s="8" t="s">
        <v>87</v>
      </c>
      <c r="C4" s="8" t="s">
        <v>87</v>
      </c>
    </row>
    <row r="5" spans="1:4">
      <c r="B5" s="9">
        <f>'BS-Assets'!B5</f>
        <v>41639</v>
      </c>
      <c r="C5" s="9">
        <f>'BS-Assets'!C5</f>
        <v>41274</v>
      </c>
    </row>
    <row r="6" spans="1:4">
      <c r="A6" s="4"/>
      <c r="B6" s="10" t="s">
        <v>42</v>
      </c>
      <c r="C6" s="10" t="s">
        <v>42</v>
      </c>
    </row>
    <row r="7" spans="1:4">
      <c r="A7" s="11" t="s">
        <v>7</v>
      </c>
    </row>
    <row r="8" spans="1:4" ht="5.0999999999999996" customHeight="1"/>
    <row r="9" spans="1:4">
      <c r="A9" s="11" t="s">
        <v>8</v>
      </c>
    </row>
    <row r="10" spans="1:4">
      <c r="A10" s="1" t="s">
        <v>23</v>
      </c>
      <c r="B10" s="6">
        <v>36858356</v>
      </c>
      <c r="C10" s="6">
        <v>44785893</v>
      </c>
      <c r="D10" s="3"/>
    </row>
    <row r="11" spans="1:4">
      <c r="A11" s="1" t="s">
        <v>18</v>
      </c>
      <c r="B11" s="6"/>
      <c r="C11" s="6"/>
      <c r="D11" s="3"/>
    </row>
    <row r="12" spans="1:4">
      <c r="A12" s="1" t="s">
        <v>46</v>
      </c>
      <c r="B12" s="6">
        <v>672733</v>
      </c>
      <c r="C12" s="6">
        <v>343496</v>
      </c>
      <c r="D12" s="3"/>
    </row>
    <row r="13" spans="1:4">
      <c r="A13" s="1" t="s">
        <v>47</v>
      </c>
      <c r="B13" s="6">
        <v>2570117</v>
      </c>
      <c r="C13" s="6">
        <v>1814876</v>
      </c>
      <c r="D13" s="3"/>
    </row>
    <row r="14" spans="1:4">
      <c r="A14" s="13" t="s">
        <v>34</v>
      </c>
      <c r="B14" s="14">
        <f>909701+93720</f>
        <v>1003421</v>
      </c>
      <c r="C14" s="14">
        <f>657908+87434</f>
        <v>745342</v>
      </c>
      <c r="D14" s="3"/>
    </row>
    <row r="15" spans="1:4">
      <c r="A15" s="13" t="s">
        <v>91</v>
      </c>
      <c r="B15" s="14">
        <v>91044</v>
      </c>
      <c r="C15" s="14">
        <v>78161</v>
      </c>
      <c r="D15" s="3"/>
    </row>
    <row r="16" spans="1:4">
      <c r="A16" s="13" t="s">
        <v>90</v>
      </c>
      <c r="B16" s="14">
        <v>16761</v>
      </c>
      <c r="C16" s="14">
        <v>0</v>
      </c>
      <c r="D16" s="3"/>
    </row>
    <row r="17" spans="1:4">
      <c r="A17" s="13" t="s">
        <v>92</v>
      </c>
      <c r="B17" s="14">
        <v>4208166</v>
      </c>
      <c r="C17" s="14">
        <v>0</v>
      </c>
      <c r="D17" s="3"/>
    </row>
    <row r="18" spans="1:4">
      <c r="A18" s="1" t="s">
        <v>17</v>
      </c>
      <c r="B18" s="14">
        <v>1801</v>
      </c>
      <c r="C18" s="14">
        <v>4250</v>
      </c>
      <c r="D18" s="3"/>
    </row>
    <row r="19" spans="1:4">
      <c r="A19" s="15" t="s">
        <v>9</v>
      </c>
      <c r="B19" s="16">
        <f>SUM(B10:B18)</f>
        <v>45422399</v>
      </c>
      <c r="C19" s="16">
        <f>SUM(C10:C18)</f>
        <v>47772018</v>
      </c>
      <c r="D19" s="3"/>
    </row>
    <row r="20" spans="1:4" ht="5.0999999999999996" customHeight="1">
      <c r="D20" s="3"/>
    </row>
    <row r="21" spans="1:4">
      <c r="A21" s="11" t="s">
        <v>10</v>
      </c>
      <c r="D21" s="3"/>
    </row>
    <row r="22" spans="1:4">
      <c r="A22" s="1" t="s">
        <v>23</v>
      </c>
      <c r="B22" s="52">
        <v>31970154</v>
      </c>
      <c r="C22" s="52">
        <v>0</v>
      </c>
      <c r="D22" s="3"/>
    </row>
    <row r="23" spans="1:4">
      <c r="A23" s="13" t="s">
        <v>34</v>
      </c>
      <c r="B23" s="6">
        <v>10586</v>
      </c>
      <c r="C23" s="6">
        <v>8205</v>
      </c>
      <c r="D23" s="3"/>
    </row>
    <row r="24" spans="1:4">
      <c r="A24" s="1" t="s">
        <v>24</v>
      </c>
      <c r="B24" s="6">
        <v>428938</v>
      </c>
      <c r="C24" s="6">
        <v>404599</v>
      </c>
      <c r="D24" s="3"/>
    </row>
    <row r="25" spans="1:4">
      <c r="A25" s="13" t="s">
        <v>93</v>
      </c>
      <c r="B25" s="6">
        <v>8458955</v>
      </c>
      <c r="C25" s="6">
        <v>0</v>
      </c>
      <c r="D25" s="3"/>
    </row>
    <row r="26" spans="1:4">
      <c r="A26" s="15" t="s">
        <v>11</v>
      </c>
      <c r="B26" s="16">
        <f>SUM(B22:B25)</f>
        <v>40868633</v>
      </c>
      <c r="C26" s="16">
        <f>SUM(C22:C25)</f>
        <v>412804</v>
      </c>
      <c r="D26" s="3"/>
    </row>
    <row r="27" spans="1:4" ht="5.0999999999999996" customHeight="1">
      <c r="A27" s="15"/>
      <c r="B27" s="5"/>
      <c r="C27" s="5"/>
      <c r="D27" s="3"/>
    </row>
    <row r="28" spans="1:4">
      <c r="A28" s="15" t="s">
        <v>12</v>
      </c>
      <c r="B28" s="16">
        <f>B19+B26</f>
        <v>86291032</v>
      </c>
      <c r="C28" s="16">
        <f>C19+C26</f>
        <v>48184822</v>
      </c>
      <c r="D28" s="3"/>
    </row>
    <row r="29" spans="1:4" ht="5.0999999999999996" customHeight="1">
      <c r="D29" s="3"/>
    </row>
    <row r="30" spans="1:4">
      <c r="A30" s="15" t="s">
        <v>96</v>
      </c>
      <c r="B30" s="54">
        <f>B33+B34+B35+B36+B37+B38+B39</f>
        <v>36141204</v>
      </c>
      <c r="C30" s="54">
        <f>C33+C34+C35+C36+C37+C38+C39</f>
        <v>55695088</v>
      </c>
      <c r="D30" s="3"/>
    </row>
    <row r="31" spans="1:4">
      <c r="A31" s="53"/>
      <c r="B31" s="55"/>
      <c r="C31" s="55"/>
      <c r="D31" s="3"/>
    </row>
    <row r="32" spans="1:4">
      <c r="A32" s="15" t="s">
        <v>94</v>
      </c>
      <c r="B32" s="54">
        <v>35554514</v>
      </c>
      <c r="C32" s="54">
        <v>55274381</v>
      </c>
      <c r="D32" s="3"/>
    </row>
    <row r="33" spans="1:4">
      <c r="A33" s="1" t="s">
        <v>25</v>
      </c>
      <c r="B33" s="6">
        <v>40000000</v>
      </c>
      <c r="C33" s="6">
        <v>40000000</v>
      </c>
      <c r="D33" s="3"/>
    </row>
    <row r="34" spans="1:4">
      <c r="A34" s="4" t="s">
        <v>26</v>
      </c>
      <c r="B34" s="12">
        <v>91449175</v>
      </c>
      <c r="C34" s="12">
        <v>91449175</v>
      </c>
      <c r="D34" s="3"/>
    </row>
    <row r="35" spans="1:4">
      <c r="A35" s="1" t="s">
        <v>95</v>
      </c>
      <c r="B35" s="6">
        <v>58651</v>
      </c>
      <c r="C35" s="6">
        <v>0</v>
      </c>
      <c r="D35" s="3"/>
    </row>
    <row r="36" spans="1:4">
      <c r="A36" s="17" t="s">
        <v>27</v>
      </c>
      <c r="B36" s="6">
        <v>144424</v>
      </c>
      <c r="C36" s="6">
        <v>107441</v>
      </c>
      <c r="D36" s="3"/>
    </row>
    <row r="37" spans="1:4">
      <c r="A37" s="1" t="s">
        <v>48</v>
      </c>
      <c r="B37" s="56">
        <v>-76319218</v>
      </c>
      <c r="C37" s="56">
        <v>-69212455</v>
      </c>
      <c r="D37" s="3"/>
    </row>
    <row r="38" spans="1:4">
      <c r="A38" s="13" t="s">
        <v>49</v>
      </c>
      <c r="B38" s="57">
        <v>-19778518</v>
      </c>
      <c r="C38" s="57">
        <v>-7069780</v>
      </c>
      <c r="D38" s="3"/>
    </row>
    <row r="39" spans="1:4">
      <c r="A39" s="1" t="s">
        <v>76</v>
      </c>
      <c r="B39" s="6">
        <v>586690</v>
      </c>
      <c r="C39" s="6">
        <v>420707</v>
      </c>
      <c r="D39" s="3"/>
    </row>
    <row r="40" spans="1:4" ht="5.0999999999999996" customHeight="1">
      <c r="A40" s="11"/>
      <c r="D40" s="3"/>
    </row>
    <row r="41" spans="1:4">
      <c r="A41" s="15" t="s">
        <v>97</v>
      </c>
      <c r="B41" s="16">
        <f>B28+B30</f>
        <v>122432236</v>
      </c>
      <c r="C41" s="16">
        <f>C28+C30</f>
        <v>103879910</v>
      </c>
      <c r="D41" s="3"/>
    </row>
    <row r="42" spans="1:4">
      <c r="B42" s="6"/>
      <c r="C42" s="6"/>
      <c r="D42" s="3"/>
    </row>
    <row r="43" spans="1:4">
      <c r="A43" s="19"/>
      <c r="B43" s="6"/>
      <c r="C43" s="6"/>
      <c r="D43" s="3"/>
    </row>
    <row r="44" spans="1:4">
      <c r="A44" s="7"/>
      <c r="B44" s="6"/>
      <c r="C44" s="6"/>
      <c r="D44" s="3"/>
    </row>
    <row r="45" spans="1:4">
      <c r="A45" s="3"/>
      <c r="B45" s="18"/>
      <c r="C45" s="18"/>
      <c r="D45" s="3"/>
    </row>
    <row r="46" spans="1:4">
      <c r="A46" s="3"/>
      <c r="B46" s="18"/>
      <c r="C46" s="18"/>
      <c r="D46" s="3"/>
    </row>
    <row r="47" spans="1:4">
      <c r="A47" s="3"/>
      <c r="B47" s="18"/>
      <c r="C47" s="18"/>
      <c r="D47" s="3"/>
    </row>
    <row r="48" spans="1:4">
      <c r="A48" s="3"/>
      <c r="B48" s="18"/>
      <c r="C48" s="18"/>
      <c r="D48" s="3"/>
    </row>
    <row r="49" spans="1:4">
      <c r="A49" s="3"/>
      <c r="B49" s="6"/>
      <c r="C49" s="6"/>
      <c r="D49" s="3"/>
    </row>
    <row r="50" spans="1:4">
      <c r="A50" s="3"/>
      <c r="B50" s="20"/>
      <c r="C50" s="20"/>
      <c r="D50" s="3"/>
    </row>
    <row r="51" spans="1:4">
      <c r="A51" s="3"/>
      <c r="B51" s="18"/>
      <c r="C51" s="18"/>
      <c r="D51" s="3"/>
    </row>
    <row r="52" spans="1:4">
      <c r="A52" s="3"/>
      <c r="B52" s="18"/>
      <c r="C52" s="18"/>
      <c r="D52" s="3"/>
    </row>
    <row r="53" spans="1:4">
      <c r="B53" s="6"/>
      <c r="C53" s="6"/>
      <c r="D53" s="3"/>
    </row>
    <row r="54" spans="1:4">
      <c r="B54" s="6"/>
      <c r="C54" s="6"/>
      <c r="D54" s="3"/>
    </row>
    <row r="55" spans="1:4">
      <c r="B55" s="6"/>
      <c r="C55" s="6"/>
      <c r="D55" s="3"/>
    </row>
    <row r="56" spans="1:4">
      <c r="B56" s="6"/>
      <c r="C56" s="6"/>
      <c r="D56" s="3"/>
    </row>
    <row r="57" spans="1:4">
      <c r="B57" s="6"/>
      <c r="C57" s="6"/>
      <c r="D57" s="3"/>
    </row>
    <row r="58" spans="1:4">
      <c r="B58" s="6"/>
      <c r="C58" s="6"/>
      <c r="D58" s="3"/>
    </row>
    <row r="59" spans="1:4">
      <c r="A59" s="3"/>
      <c r="B59" s="6"/>
      <c r="C59" s="6"/>
      <c r="D59" s="3"/>
    </row>
    <row r="60" spans="1:4">
      <c r="A60" s="3"/>
      <c r="B60" s="6"/>
      <c r="C60" s="6"/>
      <c r="D60" s="3"/>
    </row>
    <row r="61" spans="1:4">
      <c r="A61" s="3"/>
      <c r="B61" s="6"/>
      <c r="C61" s="6"/>
      <c r="D61" s="3"/>
    </row>
    <row r="62" spans="1:4">
      <c r="A62" s="3"/>
      <c r="B62" s="6"/>
      <c r="C62" s="6"/>
      <c r="D62" s="3"/>
    </row>
    <row r="63" spans="1:4">
      <c r="A63" s="3"/>
      <c r="B63" s="6"/>
      <c r="C63" s="6"/>
      <c r="D63" s="3"/>
    </row>
    <row r="64" spans="1:4">
      <c r="A64" s="3"/>
      <c r="B64" s="6"/>
      <c r="C64" s="6"/>
      <c r="D64" s="3"/>
    </row>
    <row r="65" spans="1:4">
      <c r="A65" s="3"/>
      <c r="B65" s="6"/>
      <c r="C65" s="6"/>
      <c r="D65" s="3"/>
    </row>
    <row r="66" spans="1:4">
      <c r="A66" s="3"/>
      <c r="B66" s="6"/>
      <c r="C66" s="6"/>
      <c r="D66" s="3"/>
    </row>
    <row r="67" spans="1:4">
      <c r="A67" s="3"/>
      <c r="B67" s="6"/>
      <c r="C67" s="6"/>
      <c r="D67" s="3"/>
    </row>
    <row r="68" spans="1:4">
      <c r="A68" s="3"/>
      <c r="B68" s="6"/>
      <c r="C68" s="6"/>
      <c r="D68" s="3"/>
    </row>
    <row r="69" spans="1:4">
      <c r="A69" s="3"/>
      <c r="B69" s="6"/>
      <c r="C69" s="6"/>
      <c r="D69" s="3"/>
    </row>
    <row r="70" spans="1:4">
      <c r="A70" s="3"/>
      <c r="B70" s="6"/>
      <c r="C70" s="6"/>
      <c r="D70" s="3"/>
    </row>
    <row r="71" spans="1:4">
      <c r="A71" s="3"/>
      <c r="B71" s="6"/>
      <c r="C71" s="6"/>
      <c r="D71" s="3"/>
    </row>
    <row r="72" spans="1:4">
      <c r="A72" s="3"/>
      <c r="B72" s="6"/>
      <c r="C72" s="6"/>
      <c r="D72" s="3"/>
    </row>
    <row r="73" spans="1:4">
      <c r="A73" s="3"/>
      <c r="B73" s="6"/>
      <c r="C73" s="6"/>
      <c r="D73" s="3"/>
    </row>
    <row r="74" spans="1:4">
      <c r="A74" s="3"/>
      <c r="B74" s="6"/>
      <c r="C74" s="6"/>
      <c r="D74" s="3"/>
    </row>
    <row r="75" spans="1:4">
      <c r="A75" s="3"/>
      <c r="B75" s="6"/>
      <c r="C75" s="6"/>
      <c r="D75" s="3"/>
    </row>
  </sheetData>
  <printOptions horizontalCentered="1"/>
  <pageMargins left="0" right="0" top="0.98425196850393704" bottom="0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1"/>
  <sheetViews>
    <sheetView showGridLines="0" topLeftCell="A19" workbookViewId="0">
      <selection activeCell="A39" sqref="A39"/>
    </sheetView>
  </sheetViews>
  <sheetFormatPr defaultRowHeight="12.75"/>
  <cols>
    <col min="1" max="1" width="42.28515625" style="17" customWidth="1"/>
    <col min="2" max="3" width="12.85546875" style="21" customWidth="1"/>
    <col min="4" max="16384" width="9.140625" style="22"/>
  </cols>
  <sheetData>
    <row r="1" spans="1:4">
      <c r="A1" s="11" t="s">
        <v>40</v>
      </c>
      <c r="B1" s="51"/>
    </row>
    <row r="2" spans="1:4">
      <c r="A2" s="28" t="s">
        <v>39</v>
      </c>
      <c r="B2" s="51"/>
    </row>
    <row r="3" spans="1:4">
      <c r="A3" s="28" t="s">
        <v>99</v>
      </c>
      <c r="B3" s="51"/>
    </row>
    <row r="4" spans="1:4" s="23" customFormat="1">
      <c r="A4" s="24"/>
      <c r="B4" s="8" t="s">
        <v>87</v>
      </c>
      <c r="C4" s="8" t="s">
        <v>87</v>
      </c>
    </row>
    <row r="5" spans="1:4" s="23" customFormat="1" ht="12" customHeight="1">
      <c r="A5" s="24"/>
      <c r="B5" s="9">
        <f>'BS-Assets'!B5</f>
        <v>41639</v>
      </c>
      <c r="C5" s="9">
        <f>'BS-Assets'!C5</f>
        <v>41274</v>
      </c>
    </row>
    <row r="6" spans="1:4" s="23" customFormat="1">
      <c r="A6" s="24"/>
      <c r="B6" s="10" t="s">
        <v>42</v>
      </c>
      <c r="C6" s="10" t="s">
        <v>42</v>
      </c>
    </row>
    <row r="8" spans="1:4">
      <c r="A8" s="17" t="s">
        <v>28</v>
      </c>
      <c r="B8" s="25">
        <v>35093458</v>
      </c>
      <c r="C8" s="25">
        <v>26069488</v>
      </c>
    </row>
    <row r="9" spans="1:4">
      <c r="A9" s="31" t="s">
        <v>29</v>
      </c>
      <c r="B9" s="32">
        <f>SUM(B8:B8)</f>
        <v>35093458</v>
      </c>
      <c r="C9" s="32">
        <f>C8</f>
        <v>26069488</v>
      </c>
      <c r="D9" s="28"/>
    </row>
    <row r="10" spans="1:4">
      <c r="B10" s="25" t="s">
        <v>13</v>
      </c>
      <c r="C10" s="25"/>
    </row>
    <row r="11" spans="1:4">
      <c r="A11" s="17" t="s">
        <v>14</v>
      </c>
      <c r="B11" s="33">
        <v>-31172104</v>
      </c>
      <c r="C11" s="33">
        <v>-22992960</v>
      </c>
    </row>
    <row r="12" spans="1:4">
      <c r="A12" s="31" t="s">
        <v>15</v>
      </c>
      <c r="B12" s="34">
        <f>B11</f>
        <v>-31172104</v>
      </c>
      <c r="C12" s="34">
        <f>SUM(C11:C11)</f>
        <v>-22992960</v>
      </c>
    </row>
    <row r="13" spans="1:4">
      <c r="B13" s="25" t="s">
        <v>13</v>
      </c>
      <c r="C13" s="25"/>
    </row>
    <row r="14" spans="1:4">
      <c r="A14" s="31" t="s">
        <v>16</v>
      </c>
      <c r="B14" s="32">
        <f>B9+B12</f>
        <v>3921354</v>
      </c>
      <c r="C14" s="32">
        <f>C9+C12</f>
        <v>3076528</v>
      </c>
    </row>
    <row r="15" spans="1:4">
      <c r="B15" s="25" t="s">
        <v>13</v>
      </c>
      <c r="C15" s="25"/>
    </row>
    <row r="16" spans="1:4">
      <c r="A16" s="17" t="s">
        <v>31</v>
      </c>
      <c r="B16" s="33">
        <v>-6087452</v>
      </c>
      <c r="C16" s="33">
        <v>-5173893</v>
      </c>
    </row>
    <row r="17" spans="1:3">
      <c r="A17" s="17" t="s">
        <v>30</v>
      </c>
      <c r="B17" s="33">
        <v>-791511</v>
      </c>
      <c r="C17" s="33">
        <v>-1312928</v>
      </c>
    </row>
    <row r="18" spans="1:3">
      <c r="A18" s="17" t="s">
        <v>100</v>
      </c>
      <c r="B18" s="25">
        <v>10021488</v>
      </c>
      <c r="C18" s="25">
        <v>3474585</v>
      </c>
    </row>
    <row r="19" spans="1:3">
      <c r="A19" s="26" t="s">
        <v>101</v>
      </c>
      <c r="B19" s="35">
        <v>-15499224</v>
      </c>
      <c r="C19" s="35">
        <v>-6063104</v>
      </c>
    </row>
    <row r="20" spans="1:3">
      <c r="A20" s="31" t="s">
        <v>102</v>
      </c>
      <c r="B20" s="34">
        <f>B14+SUM(B16:B19)</f>
        <v>-8435345</v>
      </c>
      <c r="C20" s="34">
        <f>C14+SUM(C16:C19)</f>
        <v>-5998812</v>
      </c>
    </row>
    <row r="21" spans="1:3">
      <c r="A21" s="24"/>
      <c r="B21" s="58"/>
      <c r="C21" s="58"/>
    </row>
    <row r="22" spans="1:3">
      <c r="A22" s="17" t="s">
        <v>103</v>
      </c>
      <c r="B22" s="25">
        <v>266148</v>
      </c>
      <c r="C22" s="25">
        <v>4241</v>
      </c>
    </row>
    <row r="23" spans="1:3">
      <c r="B23" s="25"/>
      <c r="C23" s="25"/>
    </row>
    <row r="24" spans="1:3">
      <c r="A24" s="31" t="s">
        <v>104</v>
      </c>
      <c r="B24" s="34">
        <f>B20+B22</f>
        <v>-8169197</v>
      </c>
      <c r="C24" s="34">
        <f>C20+C22</f>
        <v>-5994571</v>
      </c>
    </row>
    <row r="25" spans="1:3">
      <c r="A25" s="24"/>
      <c r="B25" s="58"/>
      <c r="C25" s="58"/>
    </row>
    <row r="26" spans="1:3">
      <c r="A26" s="17" t="s">
        <v>35</v>
      </c>
      <c r="B26" s="25">
        <v>0</v>
      </c>
      <c r="C26" s="25">
        <v>1695398</v>
      </c>
    </row>
    <row r="27" spans="1:3">
      <c r="A27" s="62" t="s">
        <v>105</v>
      </c>
      <c r="B27" s="63">
        <v>-11038096</v>
      </c>
      <c r="C27" s="63">
        <v>-2569513</v>
      </c>
    </row>
    <row r="28" spans="1:3">
      <c r="A28" s="62"/>
      <c r="B28" s="63"/>
      <c r="C28" s="63"/>
    </row>
    <row r="29" spans="1:3">
      <c r="A29" s="61" t="s">
        <v>106</v>
      </c>
      <c r="B29" s="34">
        <f>B24+B26+B27</f>
        <v>-19207293</v>
      </c>
      <c r="C29" s="34">
        <f>C24+C26+C27</f>
        <v>-6868686</v>
      </c>
    </row>
    <row r="30" spans="1:3">
      <c r="B30" s="25" t="s">
        <v>13</v>
      </c>
      <c r="C30" s="25"/>
    </row>
    <row r="31" spans="1:3">
      <c r="A31" s="60" t="s">
        <v>107</v>
      </c>
      <c r="B31" s="58">
        <f>B32+B33</f>
        <v>-210575</v>
      </c>
      <c r="C31" s="58">
        <f>C32+C33</f>
        <v>-61185</v>
      </c>
    </row>
    <row r="32" spans="1:3">
      <c r="A32" s="59" t="s">
        <v>108</v>
      </c>
      <c r="B32" s="63">
        <v>-205888</v>
      </c>
      <c r="C32" s="63">
        <v>-99515</v>
      </c>
    </row>
    <row r="33" spans="1:3">
      <c r="A33" s="59" t="s">
        <v>109</v>
      </c>
      <c r="B33" s="63">
        <v>-4687</v>
      </c>
      <c r="C33" s="63">
        <v>38330</v>
      </c>
    </row>
    <row r="34" spans="1:3">
      <c r="A34" s="24"/>
      <c r="B34" s="58"/>
      <c r="C34" s="58"/>
    </row>
    <row r="35" spans="1:3">
      <c r="A35" s="31" t="s">
        <v>110</v>
      </c>
      <c r="B35" s="34">
        <f>B29+B31</f>
        <v>-19417868</v>
      </c>
      <c r="C35" s="34">
        <f>C29+C31</f>
        <v>-6929871</v>
      </c>
    </row>
    <row r="36" spans="1:3">
      <c r="A36" s="24"/>
      <c r="B36" s="58"/>
      <c r="C36" s="58"/>
    </row>
    <row r="37" spans="1:3">
      <c r="A37" s="59" t="s">
        <v>111</v>
      </c>
      <c r="B37" s="63">
        <v>-18986</v>
      </c>
      <c r="C37" s="58"/>
    </row>
    <row r="38" spans="1:3">
      <c r="A38" s="24"/>
      <c r="B38" s="58"/>
      <c r="C38" s="58"/>
    </row>
    <row r="39" spans="1:3">
      <c r="A39" s="31" t="s">
        <v>49</v>
      </c>
      <c r="B39" s="34">
        <f>B35+B37</f>
        <v>-19436854</v>
      </c>
      <c r="C39" s="34">
        <f>C35+C37</f>
        <v>-6929871</v>
      </c>
    </row>
    <row r="40" spans="1:3">
      <c r="A40" s="24"/>
      <c r="B40" s="58"/>
      <c r="C40" s="58"/>
    </row>
    <row r="41" spans="1:3">
      <c r="A41" s="60" t="s">
        <v>112</v>
      </c>
      <c r="B41" s="58"/>
      <c r="C41" s="58"/>
    </row>
    <row r="42" spans="1:3">
      <c r="A42" s="62" t="s">
        <v>76</v>
      </c>
      <c r="B42" s="63">
        <v>341664</v>
      </c>
      <c r="C42" s="63">
        <v>139909</v>
      </c>
    </row>
    <row r="43" spans="1:3">
      <c r="A43" s="26" t="s">
        <v>113</v>
      </c>
      <c r="B43" s="35">
        <v>-19778518</v>
      </c>
      <c r="C43" s="35">
        <v>-6929871</v>
      </c>
    </row>
    <row r="44" spans="1:3">
      <c r="A44" s="62"/>
      <c r="B44" s="63"/>
      <c r="C44" s="63"/>
    </row>
    <row r="45" spans="1:3">
      <c r="A45" s="24" t="s">
        <v>114</v>
      </c>
      <c r="B45" s="63"/>
      <c r="C45" s="63"/>
    </row>
    <row r="46" spans="1:3">
      <c r="A46" s="62" t="s">
        <v>115</v>
      </c>
      <c r="B46" s="64" t="s">
        <v>116</v>
      </c>
      <c r="C46" s="64" t="s">
        <v>117</v>
      </c>
    </row>
    <row r="47" spans="1:3">
      <c r="A47" s="59" t="s">
        <v>111</v>
      </c>
      <c r="B47" s="64" t="s">
        <v>118</v>
      </c>
      <c r="C47" s="64">
        <v>0</v>
      </c>
    </row>
    <row r="48" spans="1:3">
      <c r="A48" s="24"/>
      <c r="B48" s="58"/>
      <c r="C48" s="58"/>
    </row>
    <row r="49" spans="1:3">
      <c r="A49" s="60" t="s">
        <v>119</v>
      </c>
      <c r="B49" s="58"/>
      <c r="C49" s="58"/>
    </row>
    <row r="50" spans="1:3">
      <c r="A50" s="59"/>
      <c r="B50" s="58"/>
      <c r="C50" s="58"/>
    </row>
    <row r="51" spans="1:3">
      <c r="A51" s="61" t="s">
        <v>120</v>
      </c>
      <c r="B51" s="34">
        <v>58651</v>
      </c>
      <c r="C51" s="34"/>
    </row>
    <row r="52" spans="1:3">
      <c r="A52" s="59"/>
      <c r="B52" s="58"/>
      <c r="C52" s="58"/>
    </row>
    <row r="53" spans="1:3">
      <c r="A53" s="59" t="s">
        <v>121</v>
      </c>
      <c r="B53" s="58">
        <v>46342</v>
      </c>
      <c r="C53" s="58"/>
    </row>
    <row r="54" spans="1:3">
      <c r="A54" s="59" t="s">
        <v>122</v>
      </c>
      <c r="B54" s="58">
        <v>4158</v>
      </c>
      <c r="C54" s="58"/>
    </row>
    <row r="55" spans="1:3">
      <c r="A55" s="59" t="s">
        <v>123</v>
      </c>
      <c r="B55" s="58">
        <v>8151</v>
      </c>
      <c r="C55" s="58"/>
    </row>
    <row r="56" spans="1:3">
      <c r="A56" s="59"/>
      <c r="B56" s="58"/>
      <c r="C56" s="58"/>
    </row>
    <row r="57" spans="1:3">
      <c r="A57" s="61" t="s">
        <v>124</v>
      </c>
      <c r="B57" s="34">
        <v>-19386354</v>
      </c>
      <c r="C57" s="34">
        <v>-6929871</v>
      </c>
    </row>
    <row r="58" spans="1:3">
      <c r="A58" s="59"/>
      <c r="B58" s="58"/>
      <c r="C58" s="58"/>
    </row>
    <row r="59" spans="1:3">
      <c r="A59" s="27" t="s">
        <v>125</v>
      </c>
      <c r="B59" s="33"/>
      <c r="C59" s="33"/>
    </row>
    <row r="60" spans="1:3">
      <c r="A60" s="17" t="s">
        <v>76</v>
      </c>
      <c r="B60" s="33">
        <v>333513</v>
      </c>
      <c r="C60" s="33">
        <v>139909</v>
      </c>
    </row>
    <row r="61" spans="1:3">
      <c r="A61" s="26" t="s">
        <v>113</v>
      </c>
      <c r="B61" s="35">
        <v>-19719867</v>
      </c>
      <c r="C61" s="35">
        <v>-7069780</v>
      </c>
    </row>
  </sheetData>
  <phoneticPr fontId="1" type="noConversion"/>
  <pageMargins left="0.47244094488188981" right="0.31496062992125984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R32"/>
  <sheetViews>
    <sheetView showGridLines="0" topLeftCell="A13" workbookViewId="0">
      <selection activeCell="C37" sqref="C37:D37"/>
    </sheetView>
  </sheetViews>
  <sheetFormatPr defaultRowHeight="12.75"/>
  <cols>
    <col min="1" max="1" width="26.7109375" style="3" customWidth="1"/>
    <col min="2" max="2" width="14" style="3" bestFit="1" customWidth="1"/>
    <col min="3" max="3" width="12.140625" style="3" customWidth="1"/>
    <col min="4" max="4" width="16.140625" style="3" customWidth="1"/>
    <col min="5" max="5" width="10.7109375" style="3" customWidth="1"/>
    <col min="6" max="7" width="11.85546875" style="3" bestFit="1" customWidth="1"/>
    <col min="8" max="8" width="12.42578125" style="3" bestFit="1" customWidth="1"/>
    <col min="9" max="9" width="9.42578125" style="3" bestFit="1" customWidth="1"/>
    <col min="10" max="10" width="11.85546875" style="3" bestFit="1" customWidth="1"/>
    <col min="11" max="16384" width="9.140625" style="3"/>
  </cols>
  <sheetData>
    <row r="1" spans="1:18">
      <c r="A1" s="11" t="s">
        <v>40</v>
      </c>
      <c r="B1" s="7"/>
      <c r="C1" s="7"/>
      <c r="D1" s="7"/>
    </row>
    <row r="2" spans="1:18">
      <c r="A2" s="28" t="s">
        <v>50</v>
      </c>
      <c r="B2" s="7"/>
      <c r="C2" s="7"/>
      <c r="D2" s="7"/>
    </row>
    <row r="3" spans="1:18">
      <c r="A3" s="28" t="s">
        <v>99</v>
      </c>
      <c r="B3" s="7"/>
      <c r="C3" s="7"/>
      <c r="D3" s="7"/>
    </row>
    <row r="4" spans="1:18">
      <c r="A4" s="7" t="s">
        <v>56</v>
      </c>
      <c r="B4" s="7"/>
      <c r="C4" s="7"/>
      <c r="D4" s="7"/>
    </row>
    <row r="5" spans="1:18" ht="3" customHeight="1">
      <c r="A5" s="7"/>
      <c r="B5" s="7"/>
      <c r="C5" s="7"/>
      <c r="D5" s="7"/>
    </row>
    <row r="6" spans="1:18" ht="10.5" hidden="1" customHeight="1"/>
    <row r="7" spans="1:18" ht="69" customHeight="1">
      <c r="D7" s="65" t="s">
        <v>130</v>
      </c>
    </row>
    <row r="8" spans="1:18" ht="5.25" customHeight="1">
      <c r="B8" s="36"/>
      <c r="C8" s="37"/>
    </row>
    <row r="9" spans="1:18" ht="40.5" customHeight="1">
      <c r="A9" s="38"/>
      <c r="B9" s="49" t="s">
        <v>51</v>
      </c>
      <c r="C9" s="49" t="s">
        <v>26</v>
      </c>
      <c r="D9" s="66" t="s">
        <v>121</v>
      </c>
      <c r="E9" s="49" t="s">
        <v>52</v>
      </c>
      <c r="F9" s="49" t="s">
        <v>53</v>
      </c>
      <c r="G9" s="49" t="s">
        <v>54</v>
      </c>
      <c r="H9" s="50" t="s">
        <v>32</v>
      </c>
      <c r="I9" s="49" t="s">
        <v>37</v>
      </c>
      <c r="J9" s="49" t="s">
        <v>55</v>
      </c>
      <c r="K9" s="39"/>
      <c r="L9" s="39"/>
      <c r="M9" s="39"/>
      <c r="N9" s="39"/>
      <c r="O9" s="39"/>
      <c r="P9" s="39"/>
      <c r="Q9" s="39"/>
      <c r="R9" s="39"/>
    </row>
    <row r="11" spans="1:18" ht="15">
      <c r="A11" s="40" t="s">
        <v>126</v>
      </c>
      <c r="B11" s="41">
        <v>40000000</v>
      </c>
      <c r="C11" s="41">
        <v>91449175</v>
      </c>
      <c r="D11" s="41"/>
      <c r="E11" s="41">
        <v>107441</v>
      </c>
      <c r="F11" s="42">
        <v>-69212455</v>
      </c>
      <c r="G11" s="43">
        <v>-7069780</v>
      </c>
      <c r="H11" s="41">
        <v>55274381</v>
      </c>
      <c r="I11" s="41">
        <v>420707</v>
      </c>
      <c r="J11" s="41">
        <v>55695088</v>
      </c>
      <c r="K11" s="44"/>
    </row>
    <row r="12" spans="1:18">
      <c r="B12" s="44"/>
      <c r="C12" s="44"/>
      <c r="D12" s="44"/>
      <c r="E12" s="44"/>
      <c r="F12" s="45"/>
      <c r="G12" s="44"/>
      <c r="H12" s="44"/>
      <c r="I12" s="44"/>
      <c r="J12" s="44"/>
      <c r="K12" s="44"/>
    </row>
    <row r="13" spans="1:18">
      <c r="A13" s="3" t="s">
        <v>57</v>
      </c>
      <c r="B13" s="44">
        <v>0</v>
      </c>
      <c r="C13" s="44">
        <v>0</v>
      </c>
      <c r="D13" s="44"/>
      <c r="E13" s="44">
        <v>36983</v>
      </c>
      <c r="F13" s="45">
        <v>-7106763</v>
      </c>
      <c r="G13" s="44">
        <v>7069780</v>
      </c>
      <c r="H13" s="44">
        <v>0</v>
      </c>
      <c r="I13" s="44">
        <v>0</v>
      </c>
      <c r="J13" s="44">
        <v>0</v>
      </c>
      <c r="K13" s="44"/>
    </row>
    <row r="14" spans="1:18">
      <c r="A14" s="3" t="s">
        <v>58</v>
      </c>
      <c r="B14" s="44">
        <v>0</v>
      </c>
      <c r="C14" s="44">
        <v>0</v>
      </c>
      <c r="D14" s="44"/>
      <c r="E14" s="44">
        <v>0</v>
      </c>
      <c r="F14" s="46">
        <v>0</v>
      </c>
      <c r="G14" s="44">
        <v>0</v>
      </c>
      <c r="H14" s="44">
        <v>0</v>
      </c>
      <c r="I14" s="45">
        <v>-167530</v>
      </c>
      <c r="J14" s="45">
        <v>-167530</v>
      </c>
      <c r="K14" s="44"/>
    </row>
    <row r="15" spans="1:18">
      <c r="B15" s="44"/>
      <c r="C15" s="44"/>
      <c r="D15" s="44"/>
      <c r="E15" s="44"/>
      <c r="F15" s="46"/>
      <c r="G15" s="45"/>
      <c r="H15" s="45"/>
      <c r="I15" s="45"/>
      <c r="J15" s="45"/>
      <c r="K15" s="44"/>
    </row>
    <row r="16" spans="1:18">
      <c r="A16" s="59" t="s">
        <v>131</v>
      </c>
      <c r="B16" s="44">
        <v>0</v>
      </c>
      <c r="C16" s="44">
        <v>0</v>
      </c>
      <c r="D16" s="44">
        <v>58651</v>
      </c>
      <c r="E16" s="44">
        <v>0</v>
      </c>
      <c r="F16" s="46">
        <v>0</v>
      </c>
      <c r="G16" s="44">
        <v>0</v>
      </c>
      <c r="H16" s="44">
        <v>58651</v>
      </c>
      <c r="I16" s="45">
        <v>-8151</v>
      </c>
      <c r="J16" s="45">
        <v>50500</v>
      </c>
      <c r="K16" s="44"/>
    </row>
    <row r="17" spans="1:11">
      <c r="A17" s="59" t="s">
        <v>132</v>
      </c>
      <c r="B17" s="44">
        <v>0</v>
      </c>
      <c r="C17" s="44">
        <v>0</v>
      </c>
      <c r="D17" s="44">
        <v>0</v>
      </c>
      <c r="E17" s="44">
        <v>0</v>
      </c>
      <c r="F17" s="46">
        <v>0</v>
      </c>
      <c r="G17" s="45">
        <v>-19778518</v>
      </c>
      <c r="H17" s="45">
        <v>-19778518</v>
      </c>
      <c r="I17" s="45">
        <v>341664</v>
      </c>
      <c r="J17" s="45">
        <v>-19436854</v>
      </c>
      <c r="K17" s="44"/>
    </row>
    <row r="18" spans="1:11">
      <c r="A18" s="3" t="s">
        <v>59</v>
      </c>
      <c r="B18" s="44">
        <v>0</v>
      </c>
      <c r="C18" s="44">
        <v>0</v>
      </c>
      <c r="D18" s="44">
        <v>58651</v>
      </c>
      <c r="E18" s="44">
        <v>0</v>
      </c>
      <c r="F18" s="46">
        <v>0</v>
      </c>
      <c r="G18" s="45">
        <v>-19778518</v>
      </c>
      <c r="H18" s="45">
        <v>-19719867</v>
      </c>
      <c r="I18" s="45">
        <v>333513</v>
      </c>
      <c r="J18" s="45">
        <v>-19386354</v>
      </c>
      <c r="K18" s="44"/>
    </row>
    <row r="19" spans="1:11" ht="15">
      <c r="A19" s="40" t="s">
        <v>127</v>
      </c>
      <c r="B19" s="41">
        <f>SUM(B11:B18)</f>
        <v>40000000</v>
      </c>
      <c r="C19" s="41">
        <f>SUM(C11:C18)</f>
        <v>91449175</v>
      </c>
      <c r="D19" s="41">
        <v>58651</v>
      </c>
      <c r="E19" s="41">
        <f>SUM(E11:E18)</f>
        <v>144424</v>
      </c>
      <c r="F19" s="43">
        <f>SUM(F11:F18)</f>
        <v>-76319218</v>
      </c>
      <c r="G19" s="43">
        <v>-19778518</v>
      </c>
      <c r="H19" s="41">
        <v>35554514</v>
      </c>
      <c r="I19" s="41">
        <v>586690</v>
      </c>
      <c r="J19" s="41">
        <v>36141204</v>
      </c>
      <c r="K19" s="44"/>
    </row>
    <row r="20" spans="1:11">
      <c r="B20" s="44"/>
      <c r="C20" s="44"/>
      <c r="D20" s="44"/>
      <c r="E20" s="44"/>
      <c r="F20" s="45"/>
      <c r="G20" s="44"/>
      <c r="H20" s="44"/>
      <c r="I20" s="44"/>
      <c r="J20" s="44"/>
      <c r="K20" s="44"/>
    </row>
    <row r="21" spans="1:11">
      <c r="B21" s="44"/>
      <c r="C21" s="44"/>
      <c r="D21" s="44"/>
      <c r="E21" s="44"/>
      <c r="F21" s="45"/>
      <c r="G21" s="44"/>
      <c r="H21" s="44"/>
      <c r="I21" s="44"/>
      <c r="J21" s="44"/>
      <c r="K21" s="44"/>
    </row>
    <row r="22" spans="1:11" ht="15">
      <c r="A22" s="40" t="s">
        <v>128</v>
      </c>
      <c r="B22" s="41">
        <v>40000000</v>
      </c>
      <c r="C22" s="41">
        <v>91449175</v>
      </c>
      <c r="D22" s="41"/>
      <c r="E22" s="41">
        <v>82804</v>
      </c>
      <c r="F22" s="43">
        <v>-58726185</v>
      </c>
      <c r="G22" s="43">
        <v>-10461633</v>
      </c>
      <c r="H22" s="41">
        <v>62344161</v>
      </c>
      <c r="I22" s="41">
        <v>393396</v>
      </c>
      <c r="J22" s="41">
        <v>62737557</v>
      </c>
      <c r="K22" s="44"/>
    </row>
    <row r="23" spans="1:11">
      <c r="B23" s="44"/>
      <c r="C23" s="44"/>
      <c r="D23" s="44"/>
      <c r="E23" s="44"/>
      <c r="F23" s="45"/>
      <c r="G23" s="44"/>
      <c r="H23" s="44"/>
      <c r="I23" s="44"/>
      <c r="J23" s="44"/>
      <c r="K23" s="44"/>
    </row>
    <row r="24" spans="1:11">
      <c r="A24" s="3" t="s">
        <v>57</v>
      </c>
      <c r="B24" s="44">
        <v>0</v>
      </c>
      <c r="C24" s="44">
        <v>0</v>
      </c>
      <c r="D24" s="44">
        <v>0</v>
      </c>
      <c r="E24" s="44">
        <v>24637</v>
      </c>
      <c r="F24" s="45">
        <v>-10486270</v>
      </c>
      <c r="G24" s="44">
        <v>10461633</v>
      </c>
      <c r="H24" s="44">
        <v>0</v>
      </c>
      <c r="I24" s="44">
        <v>0</v>
      </c>
      <c r="J24" s="44">
        <v>0</v>
      </c>
      <c r="K24" s="44"/>
    </row>
    <row r="25" spans="1:11">
      <c r="A25" s="3" t="s">
        <v>58</v>
      </c>
      <c r="B25" s="44">
        <v>0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-112598</v>
      </c>
      <c r="J25" s="45">
        <v>-112598</v>
      </c>
      <c r="K25" s="44"/>
    </row>
    <row r="26" spans="1:11">
      <c r="B26" s="44"/>
      <c r="C26" s="44"/>
      <c r="D26" s="44"/>
      <c r="E26" s="44"/>
      <c r="F26" s="44"/>
      <c r="G26" s="44"/>
      <c r="H26" s="44"/>
      <c r="I26" s="45"/>
      <c r="J26" s="45"/>
      <c r="K26" s="44"/>
    </row>
    <row r="27" spans="1:11">
      <c r="A27" s="59" t="s">
        <v>132</v>
      </c>
      <c r="B27" s="44">
        <v>0</v>
      </c>
      <c r="C27" s="44">
        <v>0</v>
      </c>
      <c r="D27" s="44">
        <v>0</v>
      </c>
      <c r="E27" s="44">
        <v>0</v>
      </c>
      <c r="F27" s="44">
        <v>0</v>
      </c>
      <c r="G27" s="45">
        <v>-7069780</v>
      </c>
      <c r="H27" s="45">
        <v>-7069780</v>
      </c>
      <c r="I27" s="44">
        <v>139909</v>
      </c>
      <c r="J27" s="45">
        <v>-6929871</v>
      </c>
      <c r="K27" s="44"/>
    </row>
    <row r="28" spans="1:11">
      <c r="A28" s="3" t="s">
        <v>59</v>
      </c>
      <c r="B28" s="44">
        <v>0</v>
      </c>
      <c r="C28" s="44">
        <v>0</v>
      </c>
      <c r="D28" s="44">
        <v>0</v>
      </c>
      <c r="E28" s="44">
        <v>0</v>
      </c>
      <c r="F28" s="44">
        <v>0</v>
      </c>
      <c r="G28" s="45">
        <v>-7069780</v>
      </c>
      <c r="H28" s="45">
        <v>-7069780</v>
      </c>
      <c r="I28" s="44">
        <v>139909</v>
      </c>
      <c r="J28" s="45">
        <v>-6929871</v>
      </c>
      <c r="K28" s="44"/>
    </row>
    <row r="29" spans="1:11" ht="15">
      <c r="A29" s="40" t="s">
        <v>129</v>
      </c>
      <c r="B29" s="41">
        <f>SUM(B21:B28)</f>
        <v>40000000</v>
      </c>
      <c r="C29" s="41">
        <f>SUM(C21:C28)</f>
        <v>91449175</v>
      </c>
      <c r="D29" s="41"/>
      <c r="E29" s="41">
        <f>SUM(E21:E28)</f>
        <v>107441</v>
      </c>
      <c r="F29" s="43">
        <f>SUM(F21:F28)</f>
        <v>-69212455</v>
      </c>
      <c r="G29" s="43">
        <f>SUM(G21:G28)</f>
        <v>-14139560</v>
      </c>
      <c r="H29" s="41">
        <f>SUM(H21:H28)</f>
        <v>48204601</v>
      </c>
      <c r="I29" s="41">
        <f>SUM(I21:I28)</f>
        <v>560616</v>
      </c>
      <c r="J29" s="41">
        <f>SUM(J21:J28)</f>
        <v>48765217</v>
      </c>
      <c r="K29" s="44"/>
    </row>
    <row r="30" spans="1:11">
      <c r="B30" s="44"/>
      <c r="C30" s="44"/>
      <c r="D30" s="44"/>
      <c r="E30" s="44"/>
      <c r="F30" s="45"/>
      <c r="G30" s="44"/>
      <c r="H30" s="44"/>
      <c r="I30" s="44"/>
      <c r="J30" s="44"/>
      <c r="K30" s="44"/>
    </row>
    <row r="31" spans="1:11">
      <c r="B31" s="44"/>
      <c r="C31" s="44"/>
      <c r="D31" s="44"/>
      <c r="E31" s="44"/>
      <c r="F31" s="44"/>
      <c r="G31" s="44"/>
      <c r="H31" s="44"/>
      <c r="I31" s="44"/>
      <c r="J31" s="44"/>
      <c r="K31" s="44"/>
    </row>
    <row r="32" spans="1:11">
      <c r="B32" s="44"/>
      <c r="C32" s="44"/>
      <c r="D32" s="44"/>
      <c r="E32" s="44"/>
      <c r="F32" s="44"/>
      <c r="G32" s="44"/>
      <c r="H32" s="44"/>
      <c r="I32" s="44"/>
      <c r="J32" s="44"/>
      <c r="K32" s="4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63"/>
  <sheetViews>
    <sheetView showGridLines="0" tabSelected="1" topLeftCell="A37" workbookViewId="0">
      <selection activeCell="I54" sqref="I54"/>
    </sheetView>
  </sheetViews>
  <sheetFormatPr defaultRowHeight="12.75"/>
  <cols>
    <col min="1" max="1" width="72.42578125" style="3" customWidth="1"/>
    <col min="2" max="2" width="9.140625" style="3"/>
    <col min="3" max="3" width="14" style="3" bestFit="1" customWidth="1"/>
    <col min="4" max="4" width="6.5703125" style="3" customWidth="1"/>
    <col min="5" max="5" width="12.85546875" style="3" bestFit="1" customWidth="1"/>
    <col min="6" max="16384" width="9.140625" style="3"/>
  </cols>
  <sheetData>
    <row r="1" spans="1:6">
      <c r="A1" s="11" t="s">
        <v>40</v>
      </c>
    </row>
    <row r="2" spans="1:6">
      <c r="A2" s="28" t="s">
        <v>60</v>
      </c>
    </row>
    <row r="3" spans="1:6">
      <c r="A3" s="28" t="s">
        <v>99</v>
      </c>
    </row>
    <row r="4" spans="1:6">
      <c r="A4" s="7" t="s">
        <v>56</v>
      </c>
    </row>
    <row r="6" spans="1:6">
      <c r="C6" s="67" t="s">
        <v>87</v>
      </c>
      <c r="E6" s="67" t="s">
        <v>87</v>
      </c>
    </row>
    <row r="7" spans="1:6" ht="30" customHeight="1">
      <c r="A7" s="38"/>
      <c r="B7" s="38"/>
      <c r="C7" s="48" t="s">
        <v>133</v>
      </c>
      <c r="D7" s="48"/>
      <c r="E7" s="48" t="s">
        <v>134</v>
      </c>
      <c r="F7" s="48"/>
    </row>
    <row r="9" spans="1:6">
      <c r="A9" s="7" t="s">
        <v>135</v>
      </c>
      <c r="B9" s="7"/>
    </row>
    <row r="10" spans="1:6">
      <c r="A10" s="3" t="s">
        <v>136</v>
      </c>
      <c r="C10" s="68">
        <v>-19436854</v>
      </c>
      <c r="D10" s="68"/>
      <c r="E10" s="68">
        <v>-6929871</v>
      </c>
      <c r="F10" s="44"/>
    </row>
    <row r="11" spans="1:6">
      <c r="C11" s="69"/>
      <c r="D11" s="69"/>
      <c r="E11" s="69"/>
      <c r="F11" s="44"/>
    </row>
    <row r="12" spans="1:6">
      <c r="A12" s="7" t="s">
        <v>61</v>
      </c>
      <c r="C12" s="69"/>
      <c r="D12" s="69"/>
      <c r="E12" s="69"/>
      <c r="F12" s="44"/>
    </row>
    <row r="13" spans="1:6">
      <c r="A13" s="3" t="s">
        <v>66</v>
      </c>
      <c r="C13" s="69">
        <v>144443</v>
      </c>
      <c r="D13" s="69"/>
      <c r="E13" s="69">
        <v>123172</v>
      </c>
      <c r="F13" s="44"/>
    </row>
    <row r="14" spans="1:6">
      <c r="A14" s="59" t="s">
        <v>137</v>
      </c>
      <c r="C14" s="69">
        <v>19915</v>
      </c>
      <c r="D14" s="69"/>
      <c r="E14" s="69">
        <v>418435</v>
      </c>
      <c r="F14" s="44"/>
    </row>
    <row r="15" spans="1:6">
      <c r="A15" s="59" t="s">
        <v>138</v>
      </c>
      <c r="C15" s="69">
        <v>12667121</v>
      </c>
      <c r="D15" s="69"/>
      <c r="E15" s="69">
        <v>0</v>
      </c>
      <c r="F15" s="44"/>
    </row>
    <row r="16" spans="1:6">
      <c r="A16" s="1" t="s">
        <v>65</v>
      </c>
      <c r="C16" s="68">
        <v>70681</v>
      </c>
      <c r="D16" s="69"/>
      <c r="E16" s="68">
        <v>34730</v>
      </c>
      <c r="F16" s="44"/>
    </row>
    <row r="17" spans="1:6">
      <c r="A17" s="1" t="s">
        <v>139</v>
      </c>
      <c r="C17" s="68">
        <v>0</v>
      </c>
      <c r="D17" s="69"/>
      <c r="E17" s="68">
        <v>-47728</v>
      </c>
      <c r="F17" s="44"/>
    </row>
    <row r="18" spans="1:6">
      <c r="A18" s="3" t="s">
        <v>62</v>
      </c>
      <c r="C18" s="69">
        <v>3077339</v>
      </c>
      <c r="D18" s="69"/>
      <c r="E18" s="69">
        <v>2625727</v>
      </c>
      <c r="F18" s="44"/>
    </row>
    <row r="19" spans="1:6">
      <c r="A19" s="3" t="s">
        <v>64</v>
      </c>
      <c r="C19" s="69">
        <v>9119714</v>
      </c>
      <c r="D19" s="69"/>
      <c r="E19" s="68">
        <v>-2502461</v>
      </c>
      <c r="F19" s="44"/>
    </row>
    <row r="20" spans="1:6">
      <c r="A20" s="59" t="s">
        <v>141</v>
      </c>
      <c r="C20" s="68">
        <v>-7823651</v>
      </c>
      <c r="D20" s="68"/>
      <c r="E20" s="68">
        <v>-2043923</v>
      </c>
      <c r="F20" s="44"/>
    </row>
    <row r="21" spans="1:6">
      <c r="A21" s="59" t="s">
        <v>140</v>
      </c>
      <c r="C21" s="68">
        <v>210575</v>
      </c>
      <c r="D21" s="68"/>
      <c r="E21" s="68">
        <v>61185</v>
      </c>
      <c r="F21" s="44"/>
    </row>
    <row r="22" spans="1:6">
      <c r="A22" s="59" t="s">
        <v>142</v>
      </c>
      <c r="C22" s="68">
        <v>-266148</v>
      </c>
      <c r="D22" s="68"/>
      <c r="E22" s="68">
        <v>0</v>
      </c>
      <c r="F22" s="44"/>
    </row>
    <row r="23" spans="1:6">
      <c r="A23" s="3" t="s">
        <v>67</v>
      </c>
      <c r="C23" s="68">
        <v>-17973</v>
      </c>
      <c r="D23" s="68"/>
      <c r="E23" s="68">
        <v>250188</v>
      </c>
      <c r="F23" s="44"/>
    </row>
    <row r="24" spans="1:6">
      <c r="A24" s="3" t="s">
        <v>143</v>
      </c>
      <c r="C24" s="68">
        <v>0</v>
      </c>
      <c r="D24" s="68"/>
      <c r="E24" s="68">
        <v>705</v>
      </c>
      <c r="F24" s="44"/>
    </row>
    <row r="25" spans="1:6">
      <c r="A25" s="59" t="s">
        <v>144</v>
      </c>
      <c r="C25" s="68">
        <v>0</v>
      </c>
      <c r="D25" s="68"/>
      <c r="E25" s="68">
        <v>2796150</v>
      </c>
      <c r="F25" s="44"/>
    </row>
    <row r="26" spans="1:6">
      <c r="A26" s="3" t="s">
        <v>63</v>
      </c>
      <c r="C26" s="68">
        <v>-1696602</v>
      </c>
      <c r="D26" s="68"/>
      <c r="E26" s="68">
        <v>-928677</v>
      </c>
      <c r="F26" s="44"/>
    </row>
    <row r="27" spans="1:6">
      <c r="C27" s="44"/>
      <c r="D27" s="44"/>
      <c r="E27" s="44"/>
      <c r="F27" s="44"/>
    </row>
    <row r="28" spans="1:6">
      <c r="A28" s="47" t="s">
        <v>68</v>
      </c>
      <c r="B28" s="48"/>
      <c r="C28" s="43">
        <f>SUM(C10:C27)</f>
        <v>-3931440</v>
      </c>
      <c r="D28" s="43"/>
      <c r="E28" s="43">
        <f>SUM(E10:E27)</f>
        <v>-6142368</v>
      </c>
      <c r="F28" s="44"/>
    </row>
    <row r="29" spans="1:6">
      <c r="C29" s="44"/>
      <c r="D29" s="44"/>
      <c r="E29" s="44"/>
      <c r="F29" s="44"/>
    </row>
    <row r="30" spans="1:6">
      <c r="A30" s="3" t="s">
        <v>70</v>
      </c>
      <c r="C30" s="68">
        <v>-561289</v>
      </c>
      <c r="D30" s="68"/>
      <c r="E30" s="68">
        <v>-281923</v>
      </c>
      <c r="F30" s="44"/>
    </row>
    <row r="31" spans="1:6">
      <c r="A31" s="3" t="s">
        <v>69</v>
      </c>
      <c r="C31" s="68">
        <v>-1299702</v>
      </c>
      <c r="D31" s="68"/>
      <c r="E31" s="68">
        <v>-504556</v>
      </c>
      <c r="F31" s="44"/>
    </row>
    <row r="32" spans="1:6">
      <c r="A32" s="3" t="s">
        <v>145</v>
      </c>
      <c r="C32" s="68">
        <v>-1697491</v>
      </c>
      <c r="D32" s="68"/>
      <c r="E32" s="68">
        <v>1582983</v>
      </c>
      <c r="F32" s="44"/>
    </row>
    <row r="33" spans="1:6">
      <c r="A33" s="3" t="s">
        <v>146</v>
      </c>
      <c r="C33" s="68">
        <v>1084478</v>
      </c>
      <c r="D33" s="68"/>
      <c r="E33" s="68">
        <v>399098</v>
      </c>
      <c r="F33" s="44"/>
    </row>
    <row r="34" spans="1:6">
      <c r="A34" s="3" t="s">
        <v>147</v>
      </c>
      <c r="C34" s="69">
        <v>394503</v>
      </c>
      <c r="D34" s="69"/>
      <c r="E34" s="68">
        <v>-3203941</v>
      </c>
      <c r="F34" s="44"/>
    </row>
    <row r="35" spans="1:6" ht="12" customHeight="1">
      <c r="A35" s="48" t="s">
        <v>71</v>
      </c>
      <c r="B35" s="48"/>
      <c r="C35" s="43">
        <f ca="1">SUM(C30:C40)</f>
        <v>-2079501</v>
      </c>
      <c r="D35" s="41"/>
      <c r="E35" s="43">
        <f ca="1">SUM(E30:E40)</f>
        <v>-2008339</v>
      </c>
      <c r="F35" s="44"/>
    </row>
    <row r="36" spans="1:6">
      <c r="C36" s="69"/>
      <c r="D36" s="69"/>
      <c r="E36" s="68"/>
      <c r="F36" s="44"/>
    </row>
    <row r="37" spans="1:6">
      <c r="A37" s="59" t="s">
        <v>148</v>
      </c>
      <c r="C37" s="69">
        <v>0</v>
      </c>
      <c r="D37" s="69"/>
      <c r="E37" s="68">
        <v>-293809</v>
      </c>
      <c r="F37" s="44"/>
    </row>
    <row r="38" spans="1:6">
      <c r="A38" s="3" t="s">
        <v>149</v>
      </c>
      <c r="C38" s="68">
        <v>-189127</v>
      </c>
      <c r="D38" s="68"/>
      <c r="E38" s="68">
        <v>-99515</v>
      </c>
      <c r="F38" s="44"/>
    </row>
    <row r="39" spans="1:6">
      <c r="A39" s="1" t="s">
        <v>150</v>
      </c>
      <c r="C39" s="68">
        <v>-18205</v>
      </c>
      <c r="D39" s="68"/>
      <c r="E39" s="69">
        <v>0</v>
      </c>
      <c r="F39" s="44"/>
    </row>
    <row r="40" spans="1:6">
      <c r="A40" s="3" t="s">
        <v>151</v>
      </c>
      <c r="C40" s="68">
        <v>230424</v>
      </c>
      <c r="D40" s="68"/>
      <c r="E40" s="68">
        <v>47728</v>
      </c>
      <c r="F40" s="44"/>
    </row>
    <row r="42" spans="1:6" ht="15">
      <c r="A42" s="70" t="s">
        <v>152</v>
      </c>
      <c r="B42" s="48"/>
      <c r="C42" s="43">
        <v>-5987849</v>
      </c>
      <c r="D42" s="43"/>
      <c r="E42" s="43">
        <v>-8442303</v>
      </c>
    </row>
    <row r="43" spans="1:6">
      <c r="C43" s="44"/>
      <c r="D43" s="44"/>
      <c r="E43" s="44"/>
      <c r="F43" s="44"/>
    </row>
    <row r="44" spans="1:6">
      <c r="A44" s="7" t="s">
        <v>72</v>
      </c>
      <c r="C44" s="44"/>
      <c r="D44" s="44"/>
      <c r="E44" s="44"/>
      <c r="F44" s="44"/>
    </row>
    <row r="45" spans="1:6">
      <c r="A45" s="3" t="s">
        <v>73</v>
      </c>
      <c r="C45" s="45">
        <v>-134825</v>
      </c>
      <c r="D45" s="44"/>
      <c r="E45" s="45">
        <v>-120369</v>
      </c>
      <c r="F45" s="44"/>
    </row>
    <row r="46" spans="1:6">
      <c r="A46" s="3" t="s">
        <v>74</v>
      </c>
      <c r="C46" s="44">
        <v>3852030</v>
      </c>
      <c r="D46" s="44"/>
      <c r="E46" s="44">
        <v>0</v>
      </c>
      <c r="F46" s="44"/>
    </row>
    <row r="47" spans="1:6">
      <c r="A47" s="3" t="s">
        <v>153</v>
      </c>
      <c r="C47" s="45">
        <v>-10846683</v>
      </c>
      <c r="D47" s="45"/>
      <c r="E47" s="44">
        <v>0</v>
      </c>
      <c r="F47" s="44"/>
    </row>
    <row r="48" spans="1:6">
      <c r="C48" s="44"/>
      <c r="D48" s="44"/>
      <c r="E48" s="44"/>
      <c r="F48" s="44"/>
    </row>
    <row r="49" spans="1:6">
      <c r="A49" s="48" t="s">
        <v>80</v>
      </c>
      <c r="B49" s="48"/>
      <c r="C49" s="41">
        <f>SUM(C45:C48)</f>
        <v>-7129478</v>
      </c>
      <c r="D49" s="41"/>
      <c r="E49" s="43">
        <f>SUM(E45:E48)</f>
        <v>-120369</v>
      </c>
      <c r="F49" s="44"/>
    </row>
    <row r="50" spans="1:6">
      <c r="C50" s="44"/>
      <c r="D50" s="44"/>
      <c r="E50" s="44"/>
      <c r="F50" s="44"/>
    </row>
    <row r="51" spans="1:6">
      <c r="A51" s="7" t="s">
        <v>75</v>
      </c>
      <c r="C51" s="44"/>
      <c r="D51" s="44"/>
      <c r="E51" s="44"/>
      <c r="F51" s="44"/>
    </row>
    <row r="52" spans="1:6">
      <c r="A52" s="3" t="s">
        <v>77</v>
      </c>
      <c r="C52" s="45">
        <v>-3278368</v>
      </c>
      <c r="D52" s="44"/>
      <c r="E52" s="45">
        <v>-1734433</v>
      </c>
      <c r="F52" s="44"/>
    </row>
    <row r="53" spans="1:6">
      <c r="A53" s="3" t="s">
        <v>79</v>
      </c>
      <c r="C53" s="44">
        <v>83072783</v>
      </c>
      <c r="E53" s="44">
        <v>44215494</v>
      </c>
      <c r="F53" s="44"/>
    </row>
    <row r="54" spans="1:6">
      <c r="A54" s="3" t="s">
        <v>78</v>
      </c>
      <c r="C54" s="45">
        <v>-66585805</v>
      </c>
      <c r="D54" s="44"/>
      <c r="E54" s="45">
        <v>-33967840</v>
      </c>
      <c r="F54" s="44"/>
    </row>
    <row r="55" spans="1:6">
      <c r="A55" s="3" t="s">
        <v>154</v>
      </c>
      <c r="C55" s="45">
        <v>-167530</v>
      </c>
      <c r="D55" s="44"/>
      <c r="E55" s="45">
        <v>-112598</v>
      </c>
      <c r="F55" s="44"/>
    </row>
    <row r="56" spans="1:6">
      <c r="C56" s="44"/>
      <c r="D56" s="44"/>
      <c r="E56" s="44"/>
      <c r="F56" s="44"/>
    </row>
    <row r="57" spans="1:6">
      <c r="A57" s="48" t="s">
        <v>81</v>
      </c>
      <c r="B57" s="48"/>
      <c r="C57" s="41">
        <f>SUM(C52:C56)</f>
        <v>13041080</v>
      </c>
      <c r="D57" s="43"/>
      <c r="E57" s="41">
        <f>SUM(E52:E56)</f>
        <v>8400623</v>
      </c>
      <c r="F57" s="44"/>
    </row>
    <row r="58" spans="1:6">
      <c r="C58" s="44"/>
      <c r="D58" s="44"/>
      <c r="E58" s="44"/>
      <c r="F58" s="44"/>
    </row>
    <row r="59" spans="1:6">
      <c r="A59" s="48" t="s">
        <v>83</v>
      </c>
      <c r="B59" s="38"/>
      <c r="C59" s="43">
        <v>-76247</v>
      </c>
      <c r="D59" s="43"/>
      <c r="E59" s="43">
        <v>-162049</v>
      </c>
      <c r="F59" s="44"/>
    </row>
    <row r="60" spans="1:6">
      <c r="A60" s="71"/>
      <c r="B60" s="71"/>
      <c r="C60" s="72"/>
      <c r="D60" s="72"/>
      <c r="E60" s="72"/>
      <c r="F60" s="44"/>
    </row>
    <row r="61" spans="1:6">
      <c r="A61" s="48" t="s">
        <v>82</v>
      </c>
      <c r="B61" s="38"/>
      <c r="C61" s="41">
        <v>173096</v>
      </c>
      <c r="D61" s="41"/>
      <c r="E61" s="41">
        <v>335145</v>
      </c>
      <c r="F61" s="44"/>
    </row>
    <row r="63" spans="1:6">
      <c r="A63" s="48" t="s">
        <v>84</v>
      </c>
      <c r="B63" s="48"/>
      <c r="C63" s="41">
        <v>96849</v>
      </c>
      <c r="D63" s="41"/>
      <c r="E63" s="41">
        <v>173096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1DAAE91B6C094EBF7056B1AE7E94BD" ma:contentTypeVersion="0" ma:contentTypeDescription="Create a new document." ma:contentTypeScope="" ma:versionID="ffc89354cc5062881dd103e541c9fb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E52BB2-290B-47A0-8D2D-6740D0A66451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C393192-E919-4B1C-91A1-B6381067E4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5269275-B13A-407E-9EA8-B37A55CC3A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BS-Assets</vt:lpstr>
      <vt:lpstr>BS-Liab</vt:lpstr>
      <vt:lpstr>Income Statement</vt:lpstr>
      <vt:lpstr>Changes in Equity</vt:lpstr>
      <vt:lpstr>Cash Flow </vt:lpstr>
      <vt:lpstr>'BS-Assets'!Print_Area</vt:lpstr>
      <vt:lpstr>'BS-Liab'!Print_Area</vt:lpstr>
      <vt:lpstr>'Income Statement'!Print_Area</vt:lpstr>
      <vt:lpstr>'BS-Assets'!Print_Titles</vt:lpstr>
    </vt:vector>
  </TitlesOfParts>
  <Company>KOC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aslii</dc:creator>
  <cp:lastModifiedBy>omuro</cp:lastModifiedBy>
  <cp:lastPrinted>2010-05-13T08:16:19Z</cp:lastPrinted>
  <dcterms:created xsi:type="dcterms:W3CDTF">2007-04-13T09:06:16Z</dcterms:created>
  <dcterms:modified xsi:type="dcterms:W3CDTF">2014-02-28T10:30:04Z</dcterms:modified>
</cp:coreProperties>
</file>